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6" yWindow="65524" windowWidth="12804" windowHeight="20880" activeTab="3"/>
  </bookViews>
  <sheets>
    <sheet name="MR Daily" sheetId="1" r:id="rId1"/>
    <sheet name="MR Weekly" sheetId="2" r:id="rId2"/>
    <sheet name="WineTest Daily" sheetId="3" r:id="rId3"/>
    <sheet name="Graphs" sheetId="4" r:id="rId4"/>
  </sheets>
  <definedNames>
    <definedName name="import" localSheetId="0">'MR Daily'!$AF$22:$AF$26</definedName>
    <definedName name="import" localSheetId="2">'WineTest Daily'!$A$33:$C$33</definedName>
    <definedName name="import_1" localSheetId="0">'MR Daily'!#REF!</definedName>
    <definedName name="import_1" localSheetId="2">'WineTest Daily'!$A$4:$C$19</definedName>
    <definedName name="import_10" localSheetId="0">'MR Daily'!#REF!</definedName>
    <definedName name="import_11" localSheetId="0">'MR Daily'!#REF!</definedName>
    <definedName name="import_12" localSheetId="0">'MR Daily'!#REF!</definedName>
    <definedName name="import_13" localSheetId="0">'MR Daily'!#REF!</definedName>
    <definedName name="import_14" localSheetId="0">'MR Daily'!#REF!</definedName>
    <definedName name="import_2" localSheetId="0">'MR Daily'!#REF!</definedName>
    <definedName name="import_2" localSheetId="2">'WineTest Daily'!#REF!</definedName>
    <definedName name="import_3" localSheetId="0">'MR Daily'!#REF!</definedName>
    <definedName name="import_3" localSheetId="2">'WineTest Daily'!#REF!</definedName>
    <definedName name="import_4" localSheetId="0">'MR Daily'!#REF!</definedName>
    <definedName name="import_5" localSheetId="0">'MR Daily'!#REF!</definedName>
    <definedName name="import_6" localSheetId="0">'MR Daily'!#REF!</definedName>
    <definedName name="import_7" localSheetId="0">'MR Daily'!#REF!</definedName>
    <definedName name="import_8" localSheetId="0">'MR Daily'!#REF!</definedName>
    <definedName name="import_9" localSheetId="0">'MR Daily'!#REF!</definedName>
  </definedNames>
  <calcPr fullCalcOnLoad="1"/>
</workbook>
</file>

<file path=xl/comments1.xml><?xml version="1.0" encoding="utf-8"?>
<comments xmlns="http://schemas.openxmlformats.org/spreadsheetml/2006/main">
  <authors>
    <author>Francois Gouget</author>
  </authors>
  <commentList>
    <comment ref="C16" authorId="0">
      <text>
        <r>
          <rPr>
            <b/>
            <sz val="8"/>
            <rFont val="Tahoma"/>
            <family val="2"/>
          </rPr>
          <t>False Negative: The MR introduced a new failure which was not reported.</t>
        </r>
      </text>
    </comment>
    <comment ref="D16" authorId="0">
      <text>
        <r>
          <rPr>
            <b/>
            <sz val="8"/>
            <rFont val="Tahoma"/>
            <family val="2"/>
          </rPr>
          <t>False Positive: A failure was reported as new when it was preexisting..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Bad merge: </t>
        </r>
      </text>
    </comment>
    <comment ref="K199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0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1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2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3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4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5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6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7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8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09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0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1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2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3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4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5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6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7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8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19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0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1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2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3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4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5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6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7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8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29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30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31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32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33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34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35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36" authorId="0">
      <text>
        <r>
          <rPr>
            <b/>
            <sz val="8"/>
            <rFont val="Tahoma"/>
            <family val="2"/>
          </rPr>
          <t>Broken wine-gitlab bridge</t>
        </r>
      </text>
    </comment>
    <comment ref="K237" authorId="0">
      <text>
        <r>
          <rPr>
            <b/>
            <sz val="8"/>
            <rFont val="Tahoma"/>
            <family val="2"/>
          </rPr>
          <t>Broken wine-gitlab bridge</t>
        </r>
      </text>
    </comment>
  </commentList>
</comments>
</file>

<file path=xl/comments3.xml><?xml version="1.0" encoding="utf-8"?>
<comments xmlns="http://schemas.openxmlformats.org/spreadsheetml/2006/main">
  <authors>
    <author>Francois Gouget</author>
  </authors>
  <commentList>
    <comment ref="B3" authorId="0">
      <text>
        <r>
          <rPr>
            <b/>
            <sz val="8"/>
            <rFont val="Tahoma"/>
            <family val="2"/>
          </rPr>
          <t>Total number of test units that have a failure across all WineTest runs.</t>
        </r>
      </text>
    </comment>
    <comment ref="C3" authorId="0">
      <text>
        <r>
          <rPr>
            <b/>
            <sz val="8"/>
            <rFont val="Tahoma"/>
            <family val="2"/>
          </rPr>
          <t>Same as 'Total' but where each test unit is counted only once even if it failed in multiple WineTest runs.</t>
        </r>
      </text>
    </comment>
  </commentList>
</comments>
</file>

<file path=xl/sharedStrings.xml><?xml version="1.0" encoding="utf-8"?>
<sst xmlns="http://schemas.openxmlformats.org/spreadsheetml/2006/main" count="95" uniqueCount="40">
  <si>
    <t>Total</t>
  </si>
  <si>
    <t>B</t>
  </si>
  <si>
    <t>N</t>
  </si>
  <si>
    <t>TestBot</t>
  </si>
  <si>
    <t>GitLab CI</t>
  </si>
  <si>
    <t>S</t>
  </si>
  <si>
    <t>E</t>
  </si>
  <si>
    <t>?</t>
  </si>
  <si>
    <t>F</t>
  </si>
  <si>
    <t>D</t>
  </si>
  <si>
    <t>Success</t>
  </si>
  <si>
    <t>Merge date</t>
  </si>
  <si>
    <t>O</t>
  </si>
  <si>
    <t>False positive rate</t>
  </si>
  <si>
    <t>Adjusted</t>
  </si>
  <si>
    <t>Raw</t>
  </si>
  <si>
    <t>Merge week</t>
  </si>
  <si>
    <t>Day</t>
  </si>
  <si>
    <t>Deduplicated</t>
  </si>
  <si>
    <t>Week</t>
  </si>
  <si>
    <t>Merge Request False Positives Daily rate</t>
  </si>
  <si>
    <t>This tracks how many MRs got merged on a given day for which either the TestBot or the GitLab CI said they introduced new failures.</t>
  </si>
  <si>
    <t>Status to be determined</t>
  </si>
  <si>
    <t>A merge request may have more than one type of failure. In that case the priority order is: B N F D O E S ?</t>
  </si>
  <si>
    <t>Merge Request False Positives Weekly rate</t>
  </si>
  <si>
    <t>Nightly WineTest runs: Test Units with "new" failures</t>
  </si>
  <si>
    <r>
      <t>Bad merge</t>
    </r>
    <r>
      <rPr>
        <sz val="10"/>
        <rFont val="Arial"/>
        <family val="0"/>
      </rPr>
      <t xml:space="preserve"> - Identifies MRs that break a test and got merged anyway. Whether an MR is F or B is mostly determined after the fact.</t>
    </r>
  </si>
  <si>
    <r>
      <t>Collateral Damage from a bad merge</t>
    </r>
    <r>
      <rPr>
        <sz val="10"/>
        <rFont val="Arial"/>
        <family val="0"/>
      </rPr>
      <t xml:space="preserve"> - This identifies the false positives (aka collateral damage) caused by one of the bad merges above.</t>
    </r>
  </si>
  <si>
    <r>
      <t>False positive</t>
    </r>
    <r>
      <rPr>
        <sz val="10"/>
        <rFont val="Arial"/>
        <family val="0"/>
      </rPr>
      <t xml:space="preserve"> - Identifies cases where the CI system incorrectly claimed the MR introduces new failures. This is typically the case when the failures that are already present in nightly WineTest results.</t>
    </r>
  </si>
  <si>
    <r>
      <t>False negative</t>
    </r>
    <r>
      <rPr>
        <sz val="10"/>
        <rFont val="Arial"/>
        <family val="0"/>
      </rPr>
      <t xml:space="preserve"> - An MR that got merged and broke a test with no advance warning of the CI.</t>
    </r>
  </si>
  <si>
    <r>
      <t>Massive outside interference</t>
    </r>
    <r>
      <rPr>
        <sz val="10"/>
        <rFont val="Arial"/>
        <family val="0"/>
      </rPr>
      <t xml:space="preserve"> - This is not an intermittent false positive intrinsic to the test, but a failure resulting from a change outside the Wine infrastructure, such as when the configuration of a server used for the tests changes and breaks the tests that depend on it.</t>
    </r>
  </si>
  <si>
    <r>
      <t>BotError</t>
    </r>
    <r>
      <rPr>
        <sz val="10"/>
        <rFont val="Arial"/>
        <family val="0"/>
      </rPr>
      <t xml:space="preserve"> - An internal CI bug. Mostly relevant for TestBot results.</t>
    </r>
  </si>
  <si>
    <r>
      <t>Patch series mixup</t>
    </r>
    <r>
      <rPr>
        <sz val="10"/>
        <rFont val="Arial"/>
        <family val="0"/>
      </rPr>
      <t xml:space="preserve"> - Cases where it looks like the TestBot mixed up two patch series, resulting in a patch that cannot be applied and thus no actual test results.</t>
    </r>
  </si>
  <si>
    <t>Cum.</t>
  </si>
  <si>
    <t>Period</t>
  </si>
  <si>
    <r>
      <t xml:space="preserve">Adjusted / Raw columns : Percentage of days that had an adjusted / raw false positive rate </t>
    </r>
    <r>
      <rPr>
        <b/>
        <sz val="10"/>
        <rFont val="Arial"/>
        <family val="2"/>
      </rPr>
      <t>in</t>
    </r>
    <r>
      <rPr>
        <sz val="10"/>
        <rFont val="Arial"/>
        <family val="0"/>
      </rPr>
      <t xml:space="preserve"> the specified interval.</t>
    </r>
  </si>
  <si>
    <r>
      <t xml:space="preserve">Cum. columns : Percentage of days that had an adjusted / raw false positive rate </t>
    </r>
    <r>
      <rPr>
        <b/>
        <sz val="10"/>
        <rFont val="Arial"/>
        <family val="2"/>
      </rPr>
      <t>in or below</t>
    </r>
    <r>
      <rPr>
        <sz val="10"/>
        <rFont val="Arial"/>
        <family val="0"/>
      </rPr>
      <t xml:space="preserve"> the specified interval.</t>
    </r>
  </si>
  <si>
    <t>Day rate</t>
  </si>
  <si>
    <t>Days in month with rate</t>
  </si>
  <si>
    <t>Days/mon w. rate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</si>
</sst>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yyyy\-mm\-dd"/>
    <numFmt numFmtId="166" formatCode="mm\-dd"/>
    <numFmt numFmtId="167" formatCode="dd"/>
    <numFmt numFmtId="168" formatCode="mm"/>
    <numFmt numFmtId="169" formatCode="d/m"/>
    <numFmt numFmtId="170" formatCode="0%\ \&lt;\="/>
    <numFmt numFmtId="171" formatCode="\&lt;\ 0%"/>
    <numFmt numFmtId="172" formatCode="\&lt;\=\ 0%"/>
    <numFmt numFmtId="173" formatCode="0.0_ ;[Red]\-0.0\ 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14"/>
      <name val="Arial"/>
      <family val="2"/>
    </font>
    <font>
      <b/>
      <sz val="8"/>
      <name val="Tahoma"/>
      <family val="2"/>
    </font>
    <font>
      <sz val="8"/>
      <name val="Arial"/>
      <family val="0"/>
    </font>
    <font>
      <sz val="9"/>
      <name val="Arial"/>
      <family val="0"/>
    </font>
    <font>
      <sz val="10.75"/>
      <name val="Arial"/>
      <family val="0"/>
    </font>
    <font>
      <sz val="11.75"/>
      <name val="Arial"/>
      <family val="0"/>
    </font>
    <font>
      <sz val="15.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sz val="10.5"/>
      <name val="Arial"/>
      <family val="0"/>
    </font>
    <font>
      <b/>
      <i/>
      <sz val="10"/>
      <color indexed="17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52"/>
      <name val="Arial"/>
      <family val="2"/>
    </font>
    <font>
      <i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9.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4" fillId="0" borderId="0" xfId="0" applyFont="1" applyAlignment="1">
      <alignment/>
    </xf>
    <xf numFmtId="165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/>
    </xf>
    <xf numFmtId="165" fontId="0" fillId="2" borderId="4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170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4" fontId="18" fillId="0" borderId="22" xfId="0" applyNumberFormat="1" applyFont="1" applyBorder="1" applyAlignment="1">
      <alignment/>
    </xf>
    <xf numFmtId="164" fontId="19" fillId="0" borderId="19" xfId="0" applyNumberFormat="1" applyFont="1" applyBorder="1" applyAlignment="1">
      <alignment/>
    </xf>
    <xf numFmtId="164" fontId="20" fillId="0" borderId="19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64" fontId="21" fillId="0" borderId="5" xfId="0" applyNumberFormat="1" applyFont="1" applyBorder="1" applyAlignment="1">
      <alignment/>
    </xf>
    <xf numFmtId="164" fontId="21" fillId="0" borderId="19" xfId="0" applyNumberFormat="1" applyFont="1" applyBorder="1" applyAlignment="1">
      <alignment/>
    </xf>
    <xf numFmtId="164" fontId="21" fillId="0" borderId="21" xfId="0" applyNumberFormat="1" applyFont="1" applyBorder="1" applyAlignment="1">
      <alignment/>
    </xf>
    <xf numFmtId="173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65" fontId="0" fillId="0" borderId="23" xfId="0" applyNumberFormat="1" applyBorder="1" applyAlignment="1">
      <alignment/>
    </xf>
    <xf numFmtId="164" fontId="22" fillId="0" borderId="0" xfId="0" applyNumberFormat="1" applyFont="1" applyAlignment="1">
      <alignment/>
    </xf>
    <xf numFmtId="164" fontId="22" fillId="0" borderId="19" xfId="0" applyNumberFormat="1" applyFont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71" fontId="0" fillId="2" borderId="5" xfId="0" applyNumberFormat="1" applyFill="1" applyBorder="1" applyAlignment="1">
      <alignment horizontal="center"/>
    </xf>
    <xf numFmtId="171" fontId="0" fillId="2" borderId="6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3" borderId="1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2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2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0" xfId="0" applyFill="1" applyBorder="1" applyAlignment="1">
      <alignment horizontal="center"/>
    </xf>
    <xf numFmtId="14" fontId="0" fillId="0" borderId="0" xfId="0" applyNumberForma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7">
    <dxf>
      <font>
        <color rgb="FFFF0000"/>
      </font>
      <border/>
    </dxf>
    <dxf>
      <font>
        <color rgb="FFC0C0C0"/>
      </font>
      <border/>
    </dxf>
    <dxf>
      <font>
        <color rgb="FFFFFFFF"/>
      </font>
      <border/>
    </dxf>
    <dxf>
      <font>
        <b val="0"/>
        <i val="0"/>
        <color rgb="FFFF9900"/>
      </font>
      <border/>
    </dxf>
    <dxf>
      <font>
        <b/>
        <i val="0"/>
        <color rgb="FF008000"/>
      </font>
      <border/>
    </dxf>
    <dxf>
      <font>
        <b/>
        <i val="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WineTest: New failures / Week</a:t>
            </a:r>
          </a:p>
        </c:rich>
      </c:tx>
      <c:layout>
        <c:manualLayout>
          <c:xMode val="factor"/>
          <c:yMode val="factor"/>
          <c:x val="0.03225"/>
          <c:y val="0.0155"/>
        </c:manualLayout>
      </c:layout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'WineTest Daily'!$F$3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5"/>
          </c:trendline>
          <c:xVal>
            <c:strRef>
              <c:f>'WineTest Daily'!$E$4:$E$90</c:f>
              <c:strCache>
                <c:ptCount val="87"/>
                <c:pt idx="0">
                  <c:v>44886</c:v>
                </c:pt>
                <c:pt idx="1">
                  <c:v>44893</c:v>
                </c:pt>
                <c:pt idx="2">
                  <c:v>44900</c:v>
                </c:pt>
                <c:pt idx="3">
                  <c:v>44907</c:v>
                </c:pt>
                <c:pt idx="4">
                  <c:v>44914</c:v>
                </c:pt>
                <c:pt idx="5">
                  <c:v>44928</c:v>
                </c:pt>
                <c:pt idx="6">
                  <c:v>44935</c:v>
                </c:pt>
                <c:pt idx="7">
                  <c:v>44942</c:v>
                </c:pt>
                <c:pt idx="8">
                  <c:v>44949</c:v>
                </c:pt>
                <c:pt idx="9">
                  <c:v>44956</c:v>
                </c:pt>
                <c:pt idx="10">
                  <c:v>44963</c:v>
                </c:pt>
                <c:pt idx="11">
                  <c:v>44970</c:v>
                </c:pt>
                <c:pt idx="12">
                  <c:v>44977</c:v>
                </c:pt>
                <c:pt idx="13">
                  <c:v>44984</c:v>
                </c:pt>
                <c:pt idx="14">
                  <c:v>44991</c:v>
                </c:pt>
                <c:pt idx="15">
                  <c:v>44998</c:v>
                </c:pt>
                <c:pt idx="16">
                  <c:v>45005</c:v>
                </c:pt>
                <c:pt idx="17">
                  <c:v>45012</c:v>
                </c:pt>
                <c:pt idx="18">
                  <c:v>45019</c:v>
                </c:pt>
                <c:pt idx="19">
                  <c:v>45026</c:v>
                </c:pt>
                <c:pt idx="20">
                  <c:v>45033</c:v>
                </c:pt>
                <c:pt idx="21">
                  <c:v>45040</c:v>
                </c:pt>
                <c:pt idx="22">
                  <c:v>45047</c:v>
                </c:pt>
                <c:pt idx="23">
                  <c:v>45054</c:v>
                </c:pt>
                <c:pt idx="24">
                  <c:v>45061</c:v>
                </c:pt>
                <c:pt idx="25">
                  <c:v>45068</c:v>
                </c:pt>
                <c:pt idx="26">
                  <c:v>45075</c:v>
                </c:pt>
                <c:pt idx="27">
                  <c:v>45082</c:v>
                </c:pt>
                <c:pt idx="28">
                  <c:v>45089</c:v>
                </c:pt>
                <c:pt idx="29">
                  <c:v>45096</c:v>
                </c:pt>
                <c:pt idx="30">
                  <c:v>45103</c:v>
                </c:pt>
                <c:pt idx="31">
                  <c:v>45110</c:v>
                </c:pt>
                <c:pt idx="32">
                  <c:v>45117</c:v>
                </c:pt>
                <c:pt idx="33">
                  <c:v>45124</c:v>
                </c:pt>
                <c:pt idx="34">
                  <c:v>45131</c:v>
                </c:pt>
                <c:pt idx="35">
                  <c:v>45138</c:v>
                </c:pt>
                <c:pt idx="36">
                  <c:v>45145</c:v>
                </c:pt>
                <c:pt idx="37">
                  <c:v>45152</c:v>
                </c:pt>
                <c:pt idx="38">
                  <c:v>45159</c:v>
                </c:pt>
                <c:pt idx="39">
                  <c:v>45166</c:v>
                </c:pt>
                <c:pt idx="40">
                  <c:v>45173</c:v>
                </c:pt>
                <c:pt idx="41">
                  <c:v>45180</c:v>
                </c:pt>
                <c:pt idx="42">
                  <c:v>45187</c:v>
                </c:pt>
                <c:pt idx="43">
                  <c:v>45194</c:v>
                </c:pt>
                <c:pt idx="44">
                  <c:v>45201</c:v>
                </c:pt>
                <c:pt idx="45">
                  <c:v>45208</c:v>
                </c:pt>
                <c:pt idx="46">
                  <c:v>45215</c:v>
                </c:pt>
                <c:pt idx="47">
                  <c:v>45222</c:v>
                </c:pt>
                <c:pt idx="48">
                  <c:v>45229</c:v>
                </c:pt>
              </c:strCache>
            </c:strRef>
          </c:xVal>
          <c:yVal>
            <c:numRef>
              <c:f>'WineTest Daily'!$F$4:$F$90</c:f>
              <c:numCache>
                <c:ptCount val="87"/>
                <c:pt idx="0">
                  <c:v>138</c:v>
                </c:pt>
                <c:pt idx="1">
                  <c:v>82</c:v>
                </c:pt>
                <c:pt idx="2">
                  <c:v>108</c:v>
                </c:pt>
                <c:pt idx="3">
                  <c:v>47</c:v>
                </c:pt>
                <c:pt idx="4">
                  <c:v>27</c:v>
                </c:pt>
                <c:pt idx="5">
                  <c:v>8</c:v>
                </c:pt>
                <c:pt idx="6">
                  <c:v>38</c:v>
                </c:pt>
                <c:pt idx="7">
                  <c:v>38</c:v>
                </c:pt>
                <c:pt idx="8">
                  <c:v>67</c:v>
                </c:pt>
                <c:pt idx="9">
                  <c:v>32</c:v>
                </c:pt>
                <c:pt idx="10">
                  <c:v>77</c:v>
                </c:pt>
                <c:pt idx="11">
                  <c:v>50</c:v>
                </c:pt>
                <c:pt idx="12">
                  <c:v>27</c:v>
                </c:pt>
                <c:pt idx="13">
                  <c:v>24</c:v>
                </c:pt>
                <c:pt idx="14">
                  <c:v>45</c:v>
                </c:pt>
                <c:pt idx="15">
                  <c:v>163</c:v>
                </c:pt>
                <c:pt idx="16">
                  <c:v>127</c:v>
                </c:pt>
                <c:pt idx="17">
                  <c:v>59</c:v>
                </c:pt>
                <c:pt idx="18">
                  <c:v>120</c:v>
                </c:pt>
                <c:pt idx="19">
                  <c:v>60</c:v>
                </c:pt>
                <c:pt idx="20">
                  <c:v>19</c:v>
                </c:pt>
                <c:pt idx="21">
                  <c:v>15</c:v>
                </c:pt>
                <c:pt idx="22">
                  <c:v>32</c:v>
                </c:pt>
                <c:pt idx="23">
                  <c:v>39</c:v>
                </c:pt>
                <c:pt idx="24">
                  <c:v>134</c:v>
                </c:pt>
                <c:pt idx="25">
                  <c:v>40</c:v>
                </c:pt>
                <c:pt idx="26">
                  <c:v>57</c:v>
                </c:pt>
                <c:pt idx="27">
                  <c:v>157</c:v>
                </c:pt>
                <c:pt idx="28">
                  <c:v>37</c:v>
                </c:pt>
                <c:pt idx="29">
                  <c:v>39</c:v>
                </c:pt>
                <c:pt idx="30">
                  <c:v>22</c:v>
                </c:pt>
                <c:pt idx="31">
                  <c:v>60</c:v>
                </c:pt>
                <c:pt idx="32">
                  <c:v>429</c:v>
                </c:pt>
                <c:pt idx="33">
                  <c:v>26</c:v>
                </c:pt>
                <c:pt idx="34">
                  <c:v>66</c:v>
                </c:pt>
                <c:pt idx="35">
                  <c:v>36</c:v>
                </c:pt>
                <c:pt idx="36">
                  <c:v>24</c:v>
                </c:pt>
                <c:pt idx="37">
                  <c:v>20</c:v>
                </c:pt>
                <c:pt idx="38">
                  <c:v>13</c:v>
                </c:pt>
                <c:pt idx="39">
                  <c:v>60</c:v>
                </c:pt>
                <c:pt idx="40">
                  <c:v>589</c:v>
                </c:pt>
                <c:pt idx="41">
                  <c:v>94</c:v>
                </c:pt>
                <c:pt idx="42">
                  <c:v>100</c:v>
                </c:pt>
                <c:pt idx="43">
                  <c:v>104</c:v>
                </c:pt>
                <c:pt idx="44">
                  <c:v>62</c:v>
                </c:pt>
                <c:pt idx="45">
                  <c:v>59</c:v>
                </c:pt>
                <c:pt idx="46">
                  <c:v>15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'WineTest Daily'!$G$3</c:f>
              <c:strCache>
                <c:ptCount val="1"/>
                <c:pt idx="0">
                  <c:v>Deduplicated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movingAvg"/>
            <c:period val="5"/>
          </c:trendline>
          <c:xVal>
            <c:strRef>
              <c:f>'WineTest Daily'!$E$4:$E$90</c:f>
              <c:strCache>
                <c:ptCount val="87"/>
                <c:pt idx="0">
                  <c:v>44886</c:v>
                </c:pt>
                <c:pt idx="1">
                  <c:v>44893</c:v>
                </c:pt>
                <c:pt idx="2">
                  <c:v>44900</c:v>
                </c:pt>
                <c:pt idx="3">
                  <c:v>44907</c:v>
                </c:pt>
                <c:pt idx="4">
                  <c:v>44914</c:v>
                </c:pt>
                <c:pt idx="5">
                  <c:v>44928</c:v>
                </c:pt>
                <c:pt idx="6">
                  <c:v>44935</c:v>
                </c:pt>
                <c:pt idx="7">
                  <c:v>44942</c:v>
                </c:pt>
                <c:pt idx="8">
                  <c:v>44949</c:v>
                </c:pt>
                <c:pt idx="9">
                  <c:v>44956</c:v>
                </c:pt>
                <c:pt idx="10">
                  <c:v>44963</c:v>
                </c:pt>
                <c:pt idx="11">
                  <c:v>44970</c:v>
                </c:pt>
                <c:pt idx="12">
                  <c:v>44977</c:v>
                </c:pt>
                <c:pt idx="13">
                  <c:v>44984</c:v>
                </c:pt>
                <c:pt idx="14">
                  <c:v>44991</c:v>
                </c:pt>
                <c:pt idx="15">
                  <c:v>44998</c:v>
                </c:pt>
                <c:pt idx="16">
                  <c:v>45005</c:v>
                </c:pt>
                <c:pt idx="17">
                  <c:v>45012</c:v>
                </c:pt>
                <c:pt idx="18">
                  <c:v>45019</c:v>
                </c:pt>
                <c:pt idx="19">
                  <c:v>45026</c:v>
                </c:pt>
                <c:pt idx="20">
                  <c:v>45033</c:v>
                </c:pt>
                <c:pt idx="21">
                  <c:v>45040</c:v>
                </c:pt>
                <c:pt idx="22">
                  <c:v>45047</c:v>
                </c:pt>
                <c:pt idx="23">
                  <c:v>45054</c:v>
                </c:pt>
                <c:pt idx="24">
                  <c:v>45061</c:v>
                </c:pt>
                <c:pt idx="25">
                  <c:v>45068</c:v>
                </c:pt>
                <c:pt idx="26">
                  <c:v>45075</c:v>
                </c:pt>
                <c:pt idx="27">
                  <c:v>45082</c:v>
                </c:pt>
                <c:pt idx="28">
                  <c:v>45089</c:v>
                </c:pt>
                <c:pt idx="29">
                  <c:v>45096</c:v>
                </c:pt>
                <c:pt idx="30">
                  <c:v>45103</c:v>
                </c:pt>
                <c:pt idx="31">
                  <c:v>45110</c:v>
                </c:pt>
                <c:pt idx="32">
                  <c:v>45117</c:v>
                </c:pt>
                <c:pt idx="33">
                  <c:v>45124</c:v>
                </c:pt>
                <c:pt idx="34">
                  <c:v>45131</c:v>
                </c:pt>
                <c:pt idx="35">
                  <c:v>45138</c:v>
                </c:pt>
                <c:pt idx="36">
                  <c:v>45145</c:v>
                </c:pt>
                <c:pt idx="37">
                  <c:v>45152</c:v>
                </c:pt>
                <c:pt idx="38">
                  <c:v>45159</c:v>
                </c:pt>
                <c:pt idx="39">
                  <c:v>45166</c:v>
                </c:pt>
                <c:pt idx="40">
                  <c:v>45173</c:v>
                </c:pt>
                <c:pt idx="41">
                  <c:v>45180</c:v>
                </c:pt>
                <c:pt idx="42">
                  <c:v>45187</c:v>
                </c:pt>
                <c:pt idx="43">
                  <c:v>45194</c:v>
                </c:pt>
                <c:pt idx="44">
                  <c:v>45201</c:v>
                </c:pt>
                <c:pt idx="45">
                  <c:v>45208</c:v>
                </c:pt>
                <c:pt idx="46">
                  <c:v>45215</c:v>
                </c:pt>
                <c:pt idx="47">
                  <c:v>45222</c:v>
                </c:pt>
                <c:pt idx="48">
                  <c:v>45229</c:v>
                </c:pt>
              </c:strCache>
            </c:strRef>
          </c:xVal>
          <c:yVal>
            <c:numRef>
              <c:f>'WineTest Daily'!$G$4:$G$90</c:f>
              <c:numCache>
                <c:ptCount val="87"/>
                <c:pt idx="0">
                  <c:v>73</c:v>
                </c:pt>
                <c:pt idx="1">
                  <c:v>67</c:v>
                </c:pt>
                <c:pt idx="2">
                  <c:v>53</c:v>
                </c:pt>
                <c:pt idx="3">
                  <c:v>42</c:v>
                </c:pt>
                <c:pt idx="4">
                  <c:v>23</c:v>
                </c:pt>
                <c:pt idx="5">
                  <c:v>4</c:v>
                </c:pt>
                <c:pt idx="6">
                  <c:v>35</c:v>
                </c:pt>
                <c:pt idx="7">
                  <c:v>31</c:v>
                </c:pt>
                <c:pt idx="8">
                  <c:v>57</c:v>
                </c:pt>
                <c:pt idx="9">
                  <c:v>24</c:v>
                </c:pt>
                <c:pt idx="10">
                  <c:v>30</c:v>
                </c:pt>
                <c:pt idx="11">
                  <c:v>31</c:v>
                </c:pt>
                <c:pt idx="12">
                  <c:v>26</c:v>
                </c:pt>
                <c:pt idx="13">
                  <c:v>23</c:v>
                </c:pt>
                <c:pt idx="14">
                  <c:v>25</c:v>
                </c:pt>
                <c:pt idx="15">
                  <c:v>31</c:v>
                </c:pt>
                <c:pt idx="16">
                  <c:v>54</c:v>
                </c:pt>
                <c:pt idx="17">
                  <c:v>24</c:v>
                </c:pt>
                <c:pt idx="18">
                  <c:v>77</c:v>
                </c:pt>
                <c:pt idx="19">
                  <c:v>36</c:v>
                </c:pt>
                <c:pt idx="20">
                  <c:v>18</c:v>
                </c:pt>
                <c:pt idx="21">
                  <c:v>15</c:v>
                </c:pt>
                <c:pt idx="22">
                  <c:v>27</c:v>
                </c:pt>
                <c:pt idx="23">
                  <c:v>36</c:v>
                </c:pt>
                <c:pt idx="24">
                  <c:v>19</c:v>
                </c:pt>
                <c:pt idx="25">
                  <c:v>31</c:v>
                </c:pt>
                <c:pt idx="26">
                  <c:v>41</c:v>
                </c:pt>
                <c:pt idx="27">
                  <c:v>40</c:v>
                </c:pt>
                <c:pt idx="28">
                  <c:v>26</c:v>
                </c:pt>
                <c:pt idx="29">
                  <c:v>29</c:v>
                </c:pt>
                <c:pt idx="30">
                  <c:v>21</c:v>
                </c:pt>
                <c:pt idx="31">
                  <c:v>22</c:v>
                </c:pt>
                <c:pt idx="32">
                  <c:v>91</c:v>
                </c:pt>
                <c:pt idx="33">
                  <c:v>23</c:v>
                </c:pt>
                <c:pt idx="34">
                  <c:v>26</c:v>
                </c:pt>
                <c:pt idx="35">
                  <c:v>35</c:v>
                </c:pt>
                <c:pt idx="36">
                  <c:v>8</c:v>
                </c:pt>
                <c:pt idx="37">
                  <c:v>20</c:v>
                </c:pt>
                <c:pt idx="38">
                  <c:v>12</c:v>
                </c:pt>
                <c:pt idx="39">
                  <c:v>40</c:v>
                </c:pt>
                <c:pt idx="40">
                  <c:v>65</c:v>
                </c:pt>
                <c:pt idx="41">
                  <c:v>46</c:v>
                </c:pt>
                <c:pt idx="42">
                  <c:v>56</c:v>
                </c:pt>
                <c:pt idx="43">
                  <c:v>34</c:v>
                </c:pt>
                <c:pt idx="44">
                  <c:v>34</c:v>
                </c:pt>
                <c:pt idx="45">
                  <c:v>38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16276170"/>
        <c:axId val="12267803"/>
      </c:scatterChart>
      <c:valAx>
        <c:axId val="16276170"/>
        <c:scaling>
          <c:orientation val="minMax"/>
          <c:max val="45230"/>
          <c:min val="44886"/>
        </c:scaling>
        <c:axPos val="b"/>
        <c:delete val="0"/>
        <c:numFmt formatCode="mm\-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267803"/>
        <c:crosses val="autoZero"/>
        <c:crossBetween val="midCat"/>
        <c:dispUnits/>
        <c:majorUnit val="14"/>
      </c:valAx>
      <c:valAx>
        <c:axId val="12267803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76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34"/>
          <c:w val="0.305"/>
          <c:h val="0.14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WineTest: New failures / Day</a:t>
            </a:r>
          </a:p>
        </c:rich>
      </c:tx>
      <c:layout>
        <c:manualLayout>
          <c:xMode val="factor"/>
          <c:yMode val="factor"/>
          <c:x val="-0.072"/>
          <c:y val="0.0285"/>
        </c:manualLayout>
      </c:layout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'WineTest Daily'!$B$3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10"/>
          </c:trendline>
          <c:xVal>
            <c:strRef>
              <c:f>'WineTest Daily'!$A$4:$A$399</c:f>
              <c:strCache>
                <c:ptCount val="396"/>
                <c:pt idx="0">
                  <c:v>44886</c:v>
                </c:pt>
                <c:pt idx="1">
                  <c:v>44887</c:v>
                </c:pt>
                <c:pt idx="2">
                  <c:v>44888</c:v>
                </c:pt>
                <c:pt idx="3">
                  <c:v>44889</c:v>
                </c:pt>
                <c:pt idx="4">
                  <c:v>44891</c:v>
                </c:pt>
                <c:pt idx="5">
                  <c:v>44893</c:v>
                </c:pt>
                <c:pt idx="6">
                  <c:v>44894</c:v>
                </c:pt>
                <c:pt idx="7">
                  <c:v>44895</c:v>
                </c:pt>
                <c:pt idx="8">
                  <c:v>44896</c:v>
                </c:pt>
                <c:pt idx="9">
                  <c:v>44897</c:v>
                </c:pt>
                <c:pt idx="10">
                  <c:v>44900</c:v>
                </c:pt>
                <c:pt idx="11">
                  <c:v>44901</c:v>
                </c:pt>
                <c:pt idx="12">
                  <c:v>44902</c:v>
                </c:pt>
                <c:pt idx="13">
                  <c:v>44903</c:v>
                </c:pt>
                <c:pt idx="14">
                  <c:v>44904</c:v>
                </c:pt>
                <c:pt idx="15">
                  <c:v>44907</c:v>
                </c:pt>
                <c:pt idx="16">
                  <c:v>44908</c:v>
                </c:pt>
                <c:pt idx="17">
                  <c:v>44909</c:v>
                </c:pt>
                <c:pt idx="18">
                  <c:v>44910</c:v>
                </c:pt>
                <c:pt idx="19">
                  <c:v>44911</c:v>
                </c:pt>
                <c:pt idx="20">
                  <c:v>44914</c:v>
                </c:pt>
                <c:pt idx="21">
                  <c:v>44915</c:v>
                </c:pt>
                <c:pt idx="22">
                  <c:v>44916</c:v>
                </c:pt>
                <c:pt idx="23">
                  <c:v>44917</c:v>
                </c:pt>
                <c:pt idx="24">
                  <c:v>44932</c:v>
                </c:pt>
                <c:pt idx="25">
                  <c:v>44935</c:v>
                </c:pt>
                <c:pt idx="26">
                  <c:v>44936</c:v>
                </c:pt>
                <c:pt idx="27">
                  <c:v>44937</c:v>
                </c:pt>
                <c:pt idx="28">
                  <c:v>44938</c:v>
                </c:pt>
                <c:pt idx="29">
                  <c:v>44939</c:v>
                </c:pt>
                <c:pt idx="30">
                  <c:v>44942</c:v>
                </c:pt>
                <c:pt idx="31">
                  <c:v>44944</c:v>
                </c:pt>
                <c:pt idx="32">
                  <c:v>44945</c:v>
                </c:pt>
                <c:pt idx="33">
                  <c:v>44946</c:v>
                </c:pt>
                <c:pt idx="34">
                  <c:v>44949</c:v>
                </c:pt>
                <c:pt idx="35">
                  <c:v>44950</c:v>
                </c:pt>
                <c:pt idx="36">
                  <c:v>44951</c:v>
                </c:pt>
                <c:pt idx="37">
                  <c:v>44952</c:v>
                </c:pt>
                <c:pt idx="38">
                  <c:v>44953</c:v>
                </c:pt>
                <c:pt idx="39">
                  <c:v>44956</c:v>
                </c:pt>
                <c:pt idx="40">
                  <c:v>44957</c:v>
                </c:pt>
                <c:pt idx="41">
                  <c:v>44958</c:v>
                </c:pt>
                <c:pt idx="42">
                  <c:v>44959</c:v>
                </c:pt>
                <c:pt idx="43">
                  <c:v>44963</c:v>
                </c:pt>
                <c:pt idx="44">
                  <c:v>44964</c:v>
                </c:pt>
                <c:pt idx="45">
                  <c:v>44965</c:v>
                </c:pt>
                <c:pt idx="46">
                  <c:v>44966</c:v>
                </c:pt>
                <c:pt idx="47">
                  <c:v>44967</c:v>
                </c:pt>
                <c:pt idx="48">
                  <c:v>44970</c:v>
                </c:pt>
                <c:pt idx="49">
                  <c:v>44971</c:v>
                </c:pt>
                <c:pt idx="50">
                  <c:v>44972</c:v>
                </c:pt>
                <c:pt idx="51">
                  <c:v>44973</c:v>
                </c:pt>
                <c:pt idx="52">
                  <c:v>44974</c:v>
                </c:pt>
                <c:pt idx="53">
                  <c:v>44977</c:v>
                </c:pt>
                <c:pt idx="54">
                  <c:v>44978</c:v>
                </c:pt>
                <c:pt idx="55">
                  <c:v>44979</c:v>
                </c:pt>
                <c:pt idx="56">
                  <c:v>44980</c:v>
                </c:pt>
                <c:pt idx="57">
                  <c:v>44981</c:v>
                </c:pt>
                <c:pt idx="58">
                  <c:v>44984</c:v>
                </c:pt>
                <c:pt idx="59">
                  <c:v>44985</c:v>
                </c:pt>
                <c:pt idx="60">
                  <c:v>44986</c:v>
                </c:pt>
                <c:pt idx="61">
                  <c:v>44987</c:v>
                </c:pt>
                <c:pt idx="62">
                  <c:v>44988</c:v>
                </c:pt>
                <c:pt idx="63">
                  <c:v>44991</c:v>
                </c:pt>
                <c:pt idx="64">
                  <c:v>44992</c:v>
                </c:pt>
                <c:pt idx="65">
                  <c:v>44993</c:v>
                </c:pt>
                <c:pt idx="66">
                  <c:v>44994</c:v>
                </c:pt>
                <c:pt idx="67">
                  <c:v>44995</c:v>
                </c:pt>
                <c:pt idx="68">
                  <c:v>44998</c:v>
                </c:pt>
                <c:pt idx="69">
                  <c:v>44999</c:v>
                </c:pt>
                <c:pt idx="70">
                  <c:v>45000</c:v>
                </c:pt>
                <c:pt idx="71">
                  <c:v>45001</c:v>
                </c:pt>
                <c:pt idx="72">
                  <c:v>45002</c:v>
                </c:pt>
                <c:pt idx="73">
                  <c:v>45005</c:v>
                </c:pt>
                <c:pt idx="74">
                  <c:v>45006</c:v>
                </c:pt>
                <c:pt idx="75">
                  <c:v>45007</c:v>
                </c:pt>
                <c:pt idx="76">
                  <c:v>45008</c:v>
                </c:pt>
                <c:pt idx="77">
                  <c:v>45009</c:v>
                </c:pt>
                <c:pt idx="78">
                  <c:v>45012</c:v>
                </c:pt>
                <c:pt idx="79">
                  <c:v>45013</c:v>
                </c:pt>
                <c:pt idx="80">
                  <c:v>45014</c:v>
                </c:pt>
                <c:pt idx="81">
                  <c:v>45015</c:v>
                </c:pt>
                <c:pt idx="82">
                  <c:v>45016</c:v>
                </c:pt>
                <c:pt idx="83">
                  <c:v>45019</c:v>
                </c:pt>
                <c:pt idx="84">
                  <c:v>45020</c:v>
                </c:pt>
                <c:pt idx="85">
                  <c:v>45021</c:v>
                </c:pt>
                <c:pt idx="86">
                  <c:v>45022</c:v>
                </c:pt>
                <c:pt idx="87">
                  <c:v>45023</c:v>
                </c:pt>
                <c:pt idx="88">
                  <c:v>45026</c:v>
                </c:pt>
                <c:pt idx="89">
                  <c:v>45027</c:v>
                </c:pt>
                <c:pt idx="90">
                  <c:v>45028</c:v>
                </c:pt>
                <c:pt idx="91">
                  <c:v>45029</c:v>
                </c:pt>
                <c:pt idx="92">
                  <c:v>45030</c:v>
                </c:pt>
                <c:pt idx="93">
                  <c:v>45033</c:v>
                </c:pt>
                <c:pt idx="94">
                  <c:v>45034</c:v>
                </c:pt>
                <c:pt idx="95">
                  <c:v>45035</c:v>
                </c:pt>
                <c:pt idx="96">
                  <c:v>45036</c:v>
                </c:pt>
                <c:pt idx="97">
                  <c:v>45037</c:v>
                </c:pt>
                <c:pt idx="98">
                  <c:v>45040</c:v>
                </c:pt>
                <c:pt idx="99">
                  <c:v>45041</c:v>
                </c:pt>
                <c:pt idx="100">
                  <c:v>45042</c:v>
                </c:pt>
                <c:pt idx="101">
                  <c:v>45043</c:v>
                </c:pt>
                <c:pt idx="102">
                  <c:v>45044</c:v>
                </c:pt>
                <c:pt idx="103">
                  <c:v>45047</c:v>
                </c:pt>
                <c:pt idx="104">
                  <c:v>45048</c:v>
                </c:pt>
                <c:pt idx="105">
                  <c:v>45049</c:v>
                </c:pt>
                <c:pt idx="106">
                  <c:v>45050</c:v>
                </c:pt>
                <c:pt idx="107">
                  <c:v>45051</c:v>
                </c:pt>
                <c:pt idx="108">
                  <c:v>45054</c:v>
                </c:pt>
                <c:pt idx="109">
                  <c:v>45055</c:v>
                </c:pt>
                <c:pt idx="110">
                  <c:v>45056</c:v>
                </c:pt>
                <c:pt idx="111">
                  <c:v>45057</c:v>
                </c:pt>
                <c:pt idx="112">
                  <c:v>45058</c:v>
                </c:pt>
                <c:pt idx="113">
                  <c:v>45061</c:v>
                </c:pt>
                <c:pt idx="114">
                  <c:v>45062</c:v>
                </c:pt>
                <c:pt idx="115">
                  <c:v>45064</c:v>
                </c:pt>
                <c:pt idx="116">
                  <c:v>45065</c:v>
                </c:pt>
                <c:pt idx="117">
                  <c:v>45068</c:v>
                </c:pt>
                <c:pt idx="118">
                  <c:v>45069</c:v>
                </c:pt>
                <c:pt idx="119">
                  <c:v>45070</c:v>
                </c:pt>
                <c:pt idx="120">
                  <c:v>45071</c:v>
                </c:pt>
                <c:pt idx="121">
                  <c:v>45072</c:v>
                </c:pt>
                <c:pt idx="122">
                  <c:v>45075</c:v>
                </c:pt>
                <c:pt idx="123">
                  <c:v>45076</c:v>
                </c:pt>
                <c:pt idx="124">
                  <c:v>45077</c:v>
                </c:pt>
                <c:pt idx="125">
                  <c:v>45078</c:v>
                </c:pt>
                <c:pt idx="126">
                  <c:v>45079</c:v>
                </c:pt>
                <c:pt idx="127">
                  <c:v>45082</c:v>
                </c:pt>
                <c:pt idx="128">
                  <c:v>45083</c:v>
                </c:pt>
                <c:pt idx="129">
                  <c:v>45084</c:v>
                </c:pt>
                <c:pt idx="130">
                  <c:v>45085</c:v>
                </c:pt>
                <c:pt idx="131">
                  <c:v>45086</c:v>
                </c:pt>
                <c:pt idx="132">
                  <c:v>45089</c:v>
                </c:pt>
                <c:pt idx="133">
                  <c:v>45090</c:v>
                </c:pt>
                <c:pt idx="134">
                  <c:v>45091</c:v>
                </c:pt>
                <c:pt idx="135">
                  <c:v>45092</c:v>
                </c:pt>
                <c:pt idx="136">
                  <c:v>45093</c:v>
                </c:pt>
                <c:pt idx="137">
                  <c:v>45096</c:v>
                </c:pt>
                <c:pt idx="138">
                  <c:v>45097</c:v>
                </c:pt>
                <c:pt idx="139">
                  <c:v>45098</c:v>
                </c:pt>
                <c:pt idx="140">
                  <c:v>45099</c:v>
                </c:pt>
                <c:pt idx="141">
                  <c:v>45100</c:v>
                </c:pt>
                <c:pt idx="142">
                  <c:v>45103</c:v>
                </c:pt>
                <c:pt idx="143">
                  <c:v>45104</c:v>
                </c:pt>
                <c:pt idx="144">
                  <c:v>45105</c:v>
                </c:pt>
                <c:pt idx="145">
                  <c:v>45106</c:v>
                </c:pt>
                <c:pt idx="146">
                  <c:v>45110</c:v>
                </c:pt>
                <c:pt idx="147">
                  <c:v>45111</c:v>
                </c:pt>
                <c:pt idx="148">
                  <c:v>45112</c:v>
                </c:pt>
                <c:pt idx="149">
                  <c:v>45113</c:v>
                </c:pt>
                <c:pt idx="150">
                  <c:v>45117</c:v>
                </c:pt>
                <c:pt idx="151">
                  <c:v>45118</c:v>
                </c:pt>
                <c:pt idx="152">
                  <c:v>45119</c:v>
                </c:pt>
                <c:pt idx="153">
                  <c:v>45120</c:v>
                </c:pt>
                <c:pt idx="154">
                  <c:v>45122</c:v>
                </c:pt>
                <c:pt idx="155">
                  <c:v>45123</c:v>
                </c:pt>
                <c:pt idx="156">
                  <c:v>45124</c:v>
                </c:pt>
                <c:pt idx="157">
                  <c:v>45125</c:v>
                </c:pt>
                <c:pt idx="158">
                  <c:v>45126</c:v>
                </c:pt>
                <c:pt idx="159">
                  <c:v>45127</c:v>
                </c:pt>
                <c:pt idx="160">
                  <c:v>45131</c:v>
                </c:pt>
                <c:pt idx="161">
                  <c:v>45134</c:v>
                </c:pt>
                <c:pt idx="162">
                  <c:v>45135</c:v>
                </c:pt>
                <c:pt idx="163">
                  <c:v>45138</c:v>
                </c:pt>
                <c:pt idx="164">
                  <c:v>45139</c:v>
                </c:pt>
                <c:pt idx="165">
                  <c:v>45140</c:v>
                </c:pt>
                <c:pt idx="166">
                  <c:v>45141</c:v>
                </c:pt>
                <c:pt idx="167">
                  <c:v>45142</c:v>
                </c:pt>
                <c:pt idx="168">
                  <c:v>45146</c:v>
                </c:pt>
                <c:pt idx="169">
                  <c:v>45148</c:v>
                </c:pt>
                <c:pt idx="170">
                  <c:v>45149</c:v>
                </c:pt>
                <c:pt idx="171">
                  <c:v>45152</c:v>
                </c:pt>
                <c:pt idx="172">
                  <c:v>45153</c:v>
                </c:pt>
                <c:pt idx="173">
                  <c:v>45154</c:v>
                </c:pt>
                <c:pt idx="174">
                  <c:v>45155</c:v>
                </c:pt>
                <c:pt idx="175">
                  <c:v>45156</c:v>
                </c:pt>
                <c:pt idx="176">
                  <c:v>45160</c:v>
                </c:pt>
                <c:pt idx="177">
                  <c:v>45161</c:v>
                </c:pt>
                <c:pt idx="178">
                  <c:v>45162</c:v>
                </c:pt>
                <c:pt idx="179">
                  <c:v>45163</c:v>
                </c:pt>
                <c:pt idx="180">
                  <c:v>45166</c:v>
                </c:pt>
                <c:pt idx="181">
                  <c:v>45167</c:v>
                </c:pt>
                <c:pt idx="182">
                  <c:v>45168</c:v>
                </c:pt>
                <c:pt idx="183">
                  <c:v>45170</c:v>
                </c:pt>
                <c:pt idx="184">
                  <c:v>45173</c:v>
                </c:pt>
                <c:pt idx="185">
                  <c:v>45174</c:v>
                </c:pt>
                <c:pt idx="186">
                  <c:v>45175</c:v>
                </c:pt>
                <c:pt idx="187">
                  <c:v>45176</c:v>
                </c:pt>
                <c:pt idx="188">
                  <c:v>45177</c:v>
                </c:pt>
                <c:pt idx="189">
                  <c:v>45180</c:v>
                </c:pt>
                <c:pt idx="190">
                  <c:v>45181</c:v>
                </c:pt>
                <c:pt idx="191">
                  <c:v>45182</c:v>
                </c:pt>
                <c:pt idx="192">
                  <c:v>45183</c:v>
                </c:pt>
                <c:pt idx="193">
                  <c:v>45184</c:v>
                </c:pt>
                <c:pt idx="194">
                  <c:v>45187</c:v>
                </c:pt>
                <c:pt idx="195">
                  <c:v>45188</c:v>
                </c:pt>
                <c:pt idx="196">
                  <c:v>45189</c:v>
                </c:pt>
                <c:pt idx="197">
                  <c:v>45190</c:v>
                </c:pt>
                <c:pt idx="198">
                  <c:v>45191</c:v>
                </c:pt>
                <c:pt idx="199">
                  <c:v>45194</c:v>
                </c:pt>
                <c:pt idx="200">
                  <c:v>45195</c:v>
                </c:pt>
                <c:pt idx="201">
                  <c:v>45196</c:v>
                </c:pt>
                <c:pt idx="202">
                  <c:v>45197</c:v>
                </c:pt>
                <c:pt idx="203">
                  <c:v>45198</c:v>
                </c:pt>
                <c:pt idx="204">
                  <c:v>45201</c:v>
                </c:pt>
                <c:pt idx="205">
                  <c:v>45202</c:v>
                </c:pt>
                <c:pt idx="206">
                  <c:v>45203</c:v>
                </c:pt>
                <c:pt idx="207">
                  <c:v>45204</c:v>
                </c:pt>
                <c:pt idx="208">
                  <c:v>45205</c:v>
                </c:pt>
                <c:pt idx="209">
                  <c:v>45208</c:v>
                </c:pt>
                <c:pt idx="210">
                  <c:v>45209</c:v>
                </c:pt>
                <c:pt idx="211">
                  <c:v>45210</c:v>
                </c:pt>
                <c:pt idx="212">
                  <c:v>45211</c:v>
                </c:pt>
                <c:pt idx="213">
                  <c:v>45212</c:v>
                </c:pt>
                <c:pt idx="214">
                  <c:v>45215</c:v>
                </c:pt>
                <c:pt idx="215">
                  <c:v>45216</c:v>
                </c:pt>
                <c:pt idx="216">
                  <c:v>45217</c:v>
                </c:pt>
                <c:pt idx="217">
                  <c:v>45219</c:v>
                </c:pt>
                <c:pt idx="218">
                  <c:v>45222</c:v>
                </c:pt>
              </c:strCache>
            </c:strRef>
          </c:xVal>
          <c:yVal>
            <c:numRef>
              <c:f>'WineTest Daily'!$B$4:$B$399</c:f>
              <c:numCache>
                <c:ptCount val="396"/>
                <c:pt idx="0">
                  <c:v>48</c:v>
                </c:pt>
                <c:pt idx="1">
                  <c:v>42</c:v>
                </c:pt>
                <c:pt idx="2">
                  <c:v>46</c:v>
                </c:pt>
                <c:pt idx="3">
                  <c:v>26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16</c:v>
                </c:pt>
                <c:pt idx="12">
                  <c:v>50</c:v>
                </c:pt>
                <c:pt idx="13">
                  <c:v>22</c:v>
                </c:pt>
                <c:pt idx="14">
                  <c:v>9</c:v>
                </c:pt>
                <c:pt idx="15">
                  <c:v>17</c:v>
                </c:pt>
                <c:pt idx="16">
                  <c:v>5</c:v>
                </c:pt>
                <c:pt idx="17">
                  <c:v>12</c:v>
                </c:pt>
                <c:pt idx="18">
                  <c:v>11</c:v>
                </c:pt>
                <c:pt idx="19">
                  <c:v>2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5</c:v>
                </c:pt>
                <c:pt idx="27">
                  <c:v>4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11</c:v>
                </c:pt>
                <c:pt idx="32">
                  <c:v>6</c:v>
                </c:pt>
                <c:pt idx="33">
                  <c:v>9</c:v>
                </c:pt>
                <c:pt idx="34">
                  <c:v>15</c:v>
                </c:pt>
                <c:pt idx="35">
                  <c:v>12</c:v>
                </c:pt>
                <c:pt idx="36">
                  <c:v>14</c:v>
                </c:pt>
                <c:pt idx="37">
                  <c:v>16</c:v>
                </c:pt>
                <c:pt idx="38">
                  <c:v>10</c:v>
                </c:pt>
                <c:pt idx="39">
                  <c:v>1</c:v>
                </c:pt>
                <c:pt idx="40">
                  <c:v>13</c:v>
                </c:pt>
                <c:pt idx="41">
                  <c:v>11</c:v>
                </c:pt>
                <c:pt idx="42">
                  <c:v>7</c:v>
                </c:pt>
                <c:pt idx="43">
                  <c:v>9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51</c:v>
                </c:pt>
                <c:pt idx="48">
                  <c:v>10</c:v>
                </c:pt>
                <c:pt idx="49">
                  <c:v>12</c:v>
                </c:pt>
                <c:pt idx="50">
                  <c:v>11</c:v>
                </c:pt>
                <c:pt idx="51">
                  <c:v>7</c:v>
                </c:pt>
                <c:pt idx="52">
                  <c:v>10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8</c:v>
                </c:pt>
                <c:pt idx="62">
                  <c:v>7</c:v>
                </c:pt>
                <c:pt idx="63">
                  <c:v>6</c:v>
                </c:pt>
                <c:pt idx="64">
                  <c:v>4</c:v>
                </c:pt>
                <c:pt idx="65">
                  <c:v>20</c:v>
                </c:pt>
                <c:pt idx="66">
                  <c:v>11</c:v>
                </c:pt>
                <c:pt idx="67">
                  <c:v>4</c:v>
                </c:pt>
                <c:pt idx="68">
                  <c:v>54</c:v>
                </c:pt>
                <c:pt idx="69">
                  <c:v>8</c:v>
                </c:pt>
                <c:pt idx="70">
                  <c:v>20</c:v>
                </c:pt>
                <c:pt idx="71">
                  <c:v>18</c:v>
                </c:pt>
                <c:pt idx="72">
                  <c:v>63</c:v>
                </c:pt>
                <c:pt idx="73">
                  <c:v>6</c:v>
                </c:pt>
                <c:pt idx="74">
                  <c:v>8</c:v>
                </c:pt>
                <c:pt idx="75">
                  <c:v>30</c:v>
                </c:pt>
                <c:pt idx="76">
                  <c:v>13</c:v>
                </c:pt>
                <c:pt idx="77">
                  <c:v>70</c:v>
                </c:pt>
                <c:pt idx="78">
                  <c:v>19</c:v>
                </c:pt>
                <c:pt idx="79">
                  <c:v>6</c:v>
                </c:pt>
                <c:pt idx="80">
                  <c:v>11</c:v>
                </c:pt>
                <c:pt idx="81">
                  <c:v>10</c:v>
                </c:pt>
                <c:pt idx="82">
                  <c:v>13</c:v>
                </c:pt>
                <c:pt idx="83">
                  <c:v>7</c:v>
                </c:pt>
                <c:pt idx="84">
                  <c:v>29</c:v>
                </c:pt>
                <c:pt idx="85">
                  <c:v>25</c:v>
                </c:pt>
                <c:pt idx="86">
                  <c:v>32</c:v>
                </c:pt>
                <c:pt idx="87">
                  <c:v>27</c:v>
                </c:pt>
                <c:pt idx="88">
                  <c:v>10</c:v>
                </c:pt>
                <c:pt idx="89">
                  <c:v>21</c:v>
                </c:pt>
                <c:pt idx="90">
                  <c:v>3</c:v>
                </c:pt>
                <c:pt idx="91">
                  <c:v>24</c:v>
                </c:pt>
                <c:pt idx="92">
                  <c:v>2</c:v>
                </c:pt>
                <c:pt idx="93">
                  <c:v>5</c:v>
                </c:pt>
                <c:pt idx="94">
                  <c:v>5</c:v>
                </c:pt>
                <c:pt idx="95">
                  <c:v>2</c:v>
                </c:pt>
                <c:pt idx="96">
                  <c:v>6</c:v>
                </c:pt>
                <c:pt idx="97">
                  <c:v>1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4</c:v>
                </c:pt>
                <c:pt idx="102">
                  <c:v>6</c:v>
                </c:pt>
                <c:pt idx="103">
                  <c:v>14</c:v>
                </c:pt>
                <c:pt idx="104">
                  <c:v>5</c:v>
                </c:pt>
                <c:pt idx="105">
                  <c:v>1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18</c:v>
                </c:pt>
                <c:pt idx="111">
                  <c:v>8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110</c:v>
                </c:pt>
                <c:pt idx="116">
                  <c:v>17</c:v>
                </c:pt>
                <c:pt idx="117">
                  <c:v>8</c:v>
                </c:pt>
                <c:pt idx="118">
                  <c:v>8</c:v>
                </c:pt>
                <c:pt idx="119">
                  <c:v>10</c:v>
                </c:pt>
                <c:pt idx="120">
                  <c:v>9</c:v>
                </c:pt>
                <c:pt idx="121">
                  <c:v>5</c:v>
                </c:pt>
                <c:pt idx="122">
                  <c:v>8</c:v>
                </c:pt>
                <c:pt idx="123">
                  <c:v>22</c:v>
                </c:pt>
                <c:pt idx="124">
                  <c:v>5</c:v>
                </c:pt>
                <c:pt idx="125">
                  <c:v>10</c:v>
                </c:pt>
                <c:pt idx="126">
                  <c:v>12</c:v>
                </c:pt>
                <c:pt idx="127">
                  <c:v>22</c:v>
                </c:pt>
                <c:pt idx="128">
                  <c:v>66</c:v>
                </c:pt>
                <c:pt idx="129">
                  <c:v>51</c:v>
                </c:pt>
                <c:pt idx="130">
                  <c:v>5</c:v>
                </c:pt>
                <c:pt idx="131">
                  <c:v>13</c:v>
                </c:pt>
                <c:pt idx="132">
                  <c:v>14</c:v>
                </c:pt>
                <c:pt idx="133">
                  <c:v>5</c:v>
                </c:pt>
                <c:pt idx="134">
                  <c:v>10</c:v>
                </c:pt>
                <c:pt idx="135">
                  <c:v>8</c:v>
                </c:pt>
                <c:pt idx="136">
                  <c:v>0</c:v>
                </c:pt>
                <c:pt idx="137">
                  <c:v>2</c:v>
                </c:pt>
                <c:pt idx="138">
                  <c:v>7</c:v>
                </c:pt>
                <c:pt idx="139">
                  <c:v>9</c:v>
                </c:pt>
                <c:pt idx="140">
                  <c:v>12</c:v>
                </c:pt>
                <c:pt idx="141">
                  <c:v>9</c:v>
                </c:pt>
                <c:pt idx="142">
                  <c:v>0</c:v>
                </c:pt>
                <c:pt idx="143">
                  <c:v>5</c:v>
                </c:pt>
                <c:pt idx="144">
                  <c:v>10</c:v>
                </c:pt>
                <c:pt idx="145">
                  <c:v>7</c:v>
                </c:pt>
                <c:pt idx="146">
                  <c:v>7</c:v>
                </c:pt>
                <c:pt idx="147">
                  <c:v>18</c:v>
                </c:pt>
                <c:pt idx="148">
                  <c:v>30</c:v>
                </c:pt>
                <c:pt idx="149">
                  <c:v>5</c:v>
                </c:pt>
                <c:pt idx="150">
                  <c:v>326</c:v>
                </c:pt>
                <c:pt idx="151">
                  <c:v>47</c:v>
                </c:pt>
                <c:pt idx="152">
                  <c:v>12</c:v>
                </c:pt>
                <c:pt idx="153">
                  <c:v>16</c:v>
                </c:pt>
                <c:pt idx="154">
                  <c:v>22</c:v>
                </c:pt>
                <c:pt idx="155">
                  <c:v>6</c:v>
                </c:pt>
                <c:pt idx="156">
                  <c:v>4</c:v>
                </c:pt>
                <c:pt idx="157">
                  <c:v>13</c:v>
                </c:pt>
                <c:pt idx="158">
                  <c:v>8</c:v>
                </c:pt>
                <c:pt idx="159">
                  <c:v>1</c:v>
                </c:pt>
                <c:pt idx="160">
                  <c:v>8</c:v>
                </c:pt>
                <c:pt idx="161">
                  <c:v>58</c:v>
                </c:pt>
                <c:pt idx="162">
                  <c:v>0</c:v>
                </c:pt>
                <c:pt idx="163">
                  <c:v>8</c:v>
                </c:pt>
                <c:pt idx="164">
                  <c:v>10</c:v>
                </c:pt>
                <c:pt idx="165">
                  <c:v>6</c:v>
                </c:pt>
                <c:pt idx="166">
                  <c:v>7</c:v>
                </c:pt>
                <c:pt idx="167">
                  <c:v>5</c:v>
                </c:pt>
                <c:pt idx="168">
                  <c:v>24</c:v>
                </c:pt>
                <c:pt idx="169">
                  <c:v>0</c:v>
                </c:pt>
                <c:pt idx="170">
                  <c:v>0</c:v>
                </c:pt>
                <c:pt idx="171">
                  <c:v>4</c:v>
                </c:pt>
                <c:pt idx="172">
                  <c:v>2</c:v>
                </c:pt>
                <c:pt idx="173">
                  <c:v>6</c:v>
                </c:pt>
                <c:pt idx="174">
                  <c:v>3</c:v>
                </c:pt>
                <c:pt idx="175">
                  <c:v>5</c:v>
                </c:pt>
                <c:pt idx="176">
                  <c:v>5</c:v>
                </c:pt>
                <c:pt idx="177">
                  <c:v>1</c:v>
                </c:pt>
                <c:pt idx="178">
                  <c:v>1</c:v>
                </c:pt>
                <c:pt idx="179">
                  <c:v>6</c:v>
                </c:pt>
                <c:pt idx="180">
                  <c:v>18</c:v>
                </c:pt>
                <c:pt idx="181">
                  <c:v>11</c:v>
                </c:pt>
                <c:pt idx="182">
                  <c:v>12</c:v>
                </c:pt>
                <c:pt idx="183">
                  <c:v>19</c:v>
                </c:pt>
                <c:pt idx="184">
                  <c:v>10</c:v>
                </c:pt>
                <c:pt idx="185">
                  <c:v>512</c:v>
                </c:pt>
                <c:pt idx="186">
                  <c:v>17</c:v>
                </c:pt>
                <c:pt idx="187">
                  <c:v>22</c:v>
                </c:pt>
                <c:pt idx="188">
                  <c:v>28</c:v>
                </c:pt>
                <c:pt idx="189">
                  <c:v>12</c:v>
                </c:pt>
                <c:pt idx="190">
                  <c:v>37</c:v>
                </c:pt>
                <c:pt idx="191">
                  <c:v>5</c:v>
                </c:pt>
                <c:pt idx="192">
                  <c:v>33</c:v>
                </c:pt>
                <c:pt idx="193">
                  <c:v>7</c:v>
                </c:pt>
                <c:pt idx="194">
                  <c:v>9</c:v>
                </c:pt>
                <c:pt idx="195">
                  <c:v>42</c:v>
                </c:pt>
                <c:pt idx="196">
                  <c:v>36</c:v>
                </c:pt>
                <c:pt idx="197">
                  <c:v>10</c:v>
                </c:pt>
                <c:pt idx="198">
                  <c:v>3</c:v>
                </c:pt>
                <c:pt idx="199">
                  <c:v>55</c:v>
                </c:pt>
                <c:pt idx="200">
                  <c:v>7</c:v>
                </c:pt>
                <c:pt idx="201">
                  <c:v>3</c:v>
                </c:pt>
                <c:pt idx="202">
                  <c:v>35</c:v>
                </c:pt>
                <c:pt idx="203">
                  <c:v>4</c:v>
                </c:pt>
                <c:pt idx="204">
                  <c:v>11</c:v>
                </c:pt>
                <c:pt idx="205">
                  <c:v>6</c:v>
                </c:pt>
                <c:pt idx="206">
                  <c:v>4</c:v>
                </c:pt>
                <c:pt idx="207">
                  <c:v>13</c:v>
                </c:pt>
                <c:pt idx="208">
                  <c:v>28</c:v>
                </c:pt>
                <c:pt idx="209">
                  <c:v>8</c:v>
                </c:pt>
                <c:pt idx="210">
                  <c:v>23</c:v>
                </c:pt>
                <c:pt idx="211">
                  <c:v>8</c:v>
                </c:pt>
                <c:pt idx="212">
                  <c:v>14</c:v>
                </c:pt>
                <c:pt idx="213">
                  <c:v>6</c:v>
                </c:pt>
                <c:pt idx="214">
                  <c:v>6</c:v>
                </c:pt>
                <c:pt idx="215">
                  <c:v>3</c:v>
                </c:pt>
                <c:pt idx="216">
                  <c:v>6</c:v>
                </c:pt>
                <c:pt idx="217">
                  <c:v>0</c:v>
                </c:pt>
                <c:pt idx="2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'WineTest Daily'!$C$3</c:f>
              <c:strCache>
                <c:ptCount val="1"/>
                <c:pt idx="0">
                  <c:v>Deduplicated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movingAvg"/>
            <c:period val="5"/>
          </c:trendline>
          <c:xVal>
            <c:strRef>
              <c:f>'WineTest Daily'!$A$4:$A$399</c:f>
              <c:strCache>
                <c:ptCount val="396"/>
                <c:pt idx="0">
                  <c:v>44886</c:v>
                </c:pt>
                <c:pt idx="1">
                  <c:v>44887</c:v>
                </c:pt>
                <c:pt idx="2">
                  <c:v>44888</c:v>
                </c:pt>
                <c:pt idx="3">
                  <c:v>44889</c:v>
                </c:pt>
                <c:pt idx="4">
                  <c:v>44891</c:v>
                </c:pt>
                <c:pt idx="5">
                  <c:v>44893</c:v>
                </c:pt>
                <c:pt idx="6">
                  <c:v>44894</c:v>
                </c:pt>
                <c:pt idx="7">
                  <c:v>44895</c:v>
                </c:pt>
                <c:pt idx="8">
                  <c:v>44896</c:v>
                </c:pt>
                <c:pt idx="9">
                  <c:v>44897</c:v>
                </c:pt>
                <c:pt idx="10">
                  <c:v>44900</c:v>
                </c:pt>
                <c:pt idx="11">
                  <c:v>44901</c:v>
                </c:pt>
                <c:pt idx="12">
                  <c:v>44902</c:v>
                </c:pt>
                <c:pt idx="13">
                  <c:v>44903</c:v>
                </c:pt>
                <c:pt idx="14">
                  <c:v>44904</c:v>
                </c:pt>
                <c:pt idx="15">
                  <c:v>44907</c:v>
                </c:pt>
                <c:pt idx="16">
                  <c:v>44908</c:v>
                </c:pt>
                <c:pt idx="17">
                  <c:v>44909</c:v>
                </c:pt>
                <c:pt idx="18">
                  <c:v>44910</c:v>
                </c:pt>
                <c:pt idx="19">
                  <c:v>44911</c:v>
                </c:pt>
                <c:pt idx="20">
                  <c:v>44914</c:v>
                </c:pt>
                <c:pt idx="21">
                  <c:v>44915</c:v>
                </c:pt>
                <c:pt idx="22">
                  <c:v>44916</c:v>
                </c:pt>
                <c:pt idx="23">
                  <c:v>44917</c:v>
                </c:pt>
                <c:pt idx="24">
                  <c:v>44932</c:v>
                </c:pt>
                <c:pt idx="25">
                  <c:v>44935</c:v>
                </c:pt>
                <c:pt idx="26">
                  <c:v>44936</c:v>
                </c:pt>
                <c:pt idx="27">
                  <c:v>44937</c:v>
                </c:pt>
                <c:pt idx="28">
                  <c:v>44938</c:v>
                </c:pt>
                <c:pt idx="29">
                  <c:v>44939</c:v>
                </c:pt>
                <c:pt idx="30">
                  <c:v>44942</c:v>
                </c:pt>
                <c:pt idx="31">
                  <c:v>44944</c:v>
                </c:pt>
                <c:pt idx="32">
                  <c:v>44945</c:v>
                </c:pt>
                <c:pt idx="33">
                  <c:v>44946</c:v>
                </c:pt>
                <c:pt idx="34">
                  <c:v>44949</c:v>
                </c:pt>
                <c:pt idx="35">
                  <c:v>44950</c:v>
                </c:pt>
                <c:pt idx="36">
                  <c:v>44951</c:v>
                </c:pt>
                <c:pt idx="37">
                  <c:v>44952</c:v>
                </c:pt>
                <c:pt idx="38">
                  <c:v>44953</c:v>
                </c:pt>
                <c:pt idx="39">
                  <c:v>44956</c:v>
                </c:pt>
                <c:pt idx="40">
                  <c:v>44957</c:v>
                </c:pt>
                <c:pt idx="41">
                  <c:v>44958</c:v>
                </c:pt>
                <c:pt idx="42">
                  <c:v>44959</c:v>
                </c:pt>
                <c:pt idx="43">
                  <c:v>44963</c:v>
                </c:pt>
                <c:pt idx="44">
                  <c:v>44964</c:v>
                </c:pt>
                <c:pt idx="45">
                  <c:v>44965</c:v>
                </c:pt>
                <c:pt idx="46">
                  <c:v>44966</c:v>
                </c:pt>
                <c:pt idx="47">
                  <c:v>44967</c:v>
                </c:pt>
                <c:pt idx="48">
                  <c:v>44970</c:v>
                </c:pt>
                <c:pt idx="49">
                  <c:v>44971</c:v>
                </c:pt>
                <c:pt idx="50">
                  <c:v>44972</c:v>
                </c:pt>
                <c:pt idx="51">
                  <c:v>44973</c:v>
                </c:pt>
                <c:pt idx="52">
                  <c:v>44974</c:v>
                </c:pt>
                <c:pt idx="53">
                  <c:v>44977</c:v>
                </c:pt>
                <c:pt idx="54">
                  <c:v>44978</c:v>
                </c:pt>
                <c:pt idx="55">
                  <c:v>44979</c:v>
                </c:pt>
                <c:pt idx="56">
                  <c:v>44980</c:v>
                </c:pt>
                <c:pt idx="57">
                  <c:v>44981</c:v>
                </c:pt>
                <c:pt idx="58">
                  <c:v>44984</c:v>
                </c:pt>
                <c:pt idx="59">
                  <c:v>44985</c:v>
                </c:pt>
                <c:pt idx="60">
                  <c:v>44986</c:v>
                </c:pt>
                <c:pt idx="61">
                  <c:v>44987</c:v>
                </c:pt>
                <c:pt idx="62">
                  <c:v>44988</c:v>
                </c:pt>
                <c:pt idx="63">
                  <c:v>44991</c:v>
                </c:pt>
                <c:pt idx="64">
                  <c:v>44992</c:v>
                </c:pt>
                <c:pt idx="65">
                  <c:v>44993</c:v>
                </c:pt>
                <c:pt idx="66">
                  <c:v>44994</c:v>
                </c:pt>
                <c:pt idx="67">
                  <c:v>44995</c:v>
                </c:pt>
                <c:pt idx="68">
                  <c:v>44998</c:v>
                </c:pt>
                <c:pt idx="69">
                  <c:v>44999</c:v>
                </c:pt>
                <c:pt idx="70">
                  <c:v>45000</c:v>
                </c:pt>
                <c:pt idx="71">
                  <c:v>45001</c:v>
                </c:pt>
                <c:pt idx="72">
                  <c:v>45002</c:v>
                </c:pt>
                <c:pt idx="73">
                  <c:v>45005</c:v>
                </c:pt>
                <c:pt idx="74">
                  <c:v>45006</c:v>
                </c:pt>
                <c:pt idx="75">
                  <c:v>45007</c:v>
                </c:pt>
                <c:pt idx="76">
                  <c:v>45008</c:v>
                </c:pt>
                <c:pt idx="77">
                  <c:v>45009</c:v>
                </c:pt>
                <c:pt idx="78">
                  <c:v>45012</c:v>
                </c:pt>
                <c:pt idx="79">
                  <c:v>45013</c:v>
                </c:pt>
                <c:pt idx="80">
                  <c:v>45014</c:v>
                </c:pt>
                <c:pt idx="81">
                  <c:v>45015</c:v>
                </c:pt>
                <c:pt idx="82">
                  <c:v>45016</c:v>
                </c:pt>
                <c:pt idx="83">
                  <c:v>45019</c:v>
                </c:pt>
                <c:pt idx="84">
                  <c:v>45020</c:v>
                </c:pt>
                <c:pt idx="85">
                  <c:v>45021</c:v>
                </c:pt>
                <c:pt idx="86">
                  <c:v>45022</c:v>
                </c:pt>
                <c:pt idx="87">
                  <c:v>45023</c:v>
                </c:pt>
                <c:pt idx="88">
                  <c:v>45026</c:v>
                </c:pt>
                <c:pt idx="89">
                  <c:v>45027</c:v>
                </c:pt>
                <c:pt idx="90">
                  <c:v>45028</c:v>
                </c:pt>
                <c:pt idx="91">
                  <c:v>45029</c:v>
                </c:pt>
                <c:pt idx="92">
                  <c:v>45030</c:v>
                </c:pt>
                <c:pt idx="93">
                  <c:v>45033</c:v>
                </c:pt>
                <c:pt idx="94">
                  <c:v>45034</c:v>
                </c:pt>
                <c:pt idx="95">
                  <c:v>45035</c:v>
                </c:pt>
                <c:pt idx="96">
                  <c:v>45036</c:v>
                </c:pt>
                <c:pt idx="97">
                  <c:v>45037</c:v>
                </c:pt>
                <c:pt idx="98">
                  <c:v>45040</c:v>
                </c:pt>
                <c:pt idx="99">
                  <c:v>45041</c:v>
                </c:pt>
                <c:pt idx="100">
                  <c:v>45042</c:v>
                </c:pt>
                <c:pt idx="101">
                  <c:v>45043</c:v>
                </c:pt>
                <c:pt idx="102">
                  <c:v>45044</c:v>
                </c:pt>
                <c:pt idx="103">
                  <c:v>45047</c:v>
                </c:pt>
                <c:pt idx="104">
                  <c:v>45048</c:v>
                </c:pt>
                <c:pt idx="105">
                  <c:v>45049</c:v>
                </c:pt>
                <c:pt idx="106">
                  <c:v>45050</c:v>
                </c:pt>
                <c:pt idx="107">
                  <c:v>45051</c:v>
                </c:pt>
                <c:pt idx="108">
                  <c:v>45054</c:v>
                </c:pt>
                <c:pt idx="109">
                  <c:v>45055</c:v>
                </c:pt>
                <c:pt idx="110">
                  <c:v>45056</c:v>
                </c:pt>
                <c:pt idx="111">
                  <c:v>45057</c:v>
                </c:pt>
                <c:pt idx="112">
                  <c:v>45058</c:v>
                </c:pt>
                <c:pt idx="113">
                  <c:v>45061</c:v>
                </c:pt>
                <c:pt idx="114">
                  <c:v>45062</c:v>
                </c:pt>
                <c:pt idx="115">
                  <c:v>45064</c:v>
                </c:pt>
                <c:pt idx="116">
                  <c:v>45065</c:v>
                </c:pt>
                <c:pt idx="117">
                  <c:v>45068</c:v>
                </c:pt>
                <c:pt idx="118">
                  <c:v>45069</c:v>
                </c:pt>
                <c:pt idx="119">
                  <c:v>45070</c:v>
                </c:pt>
                <c:pt idx="120">
                  <c:v>45071</c:v>
                </c:pt>
                <c:pt idx="121">
                  <c:v>45072</c:v>
                </c:pt>
                <c:pt idx="122">
                  <c:v>45075</c:v>
                </c:pt>
                <c:pt idx="123">
                  <c:v>45076</c:v>
                </c:pt>
                <c:pt idx="124">
                  <c:v>45077</c:v>
                </c:pt>
                <c:pt idx="125">
                  <c:v>45078</c:v>
                </c:pt>
                <c:pt idx="126">
                  <c:v>45079</c:v>
                </c:pt>
                <c:pt idx="127">
                  <c:v>45082</c:v>
                </c:pt>
                <c:pt idx="128">
                  <c:v>45083</c:v>
                </c:pt>
                <c:pt idx="129">
                  <c:v>45084</c:v>
                </c:pt>
                <c:pt idx="130">
                  <c:v>45085</c:v>
                </c:pt>
                <c:pt idx="131">
                  <c:v>45086</c:v>
                </c:pt>
                <c:pt idx="132">
                  <c:v>45089</c:v>
                </c:pt>
                <c:pt idx="133">
                  <c:v>45090</c:v>
                </c:pt>
                <c:pt idx="134">
                  <c:v>45091</c:v>
                </c:pt>
                <c:pt idx="135">
                  <c:v>45092</c:v>
                </c:pt>
                <c:pt idx="136">
                  <c:v>45093</c:v>
                </c:pt>
                <c:pt idx="137">
                  <c:v>45096</c:v>
                </c:pt>
                <c:pt idx="138">
                  <c:v>45097</c:v>
                </c:pt>
                <c:pt idx="139">
                  <c:v>45098</c:v>
                </c:pt>
                <c:pt idx="140">
                  <c:v>45099</c:v>
                </c:pt>
                <c:pt idx="141">
                  <c:v>45100</c:v>
                </c:pt>
                <c:pt idx="142">
                  <c:v>45103</c:v>
                </c:pt>
                <c:pt idx="143">
                  <c:v>45104</c:v>
                </c:pt>
                <c:pt idx="144">
                  <c:v>45105</c:v>
                </c:pt>
                <c:pt idx="145">
                  <c:v>45106</c:v>
                </c:pt>
                <c:pt idx="146">
                  <c:v>45110</c:v>
                </c:pt>
                <c:pt idx="147">
                  <c:v>45111</c:v>
                </c:pt>
                <c:pt idx="148">
                  <c:v>45112</c:v>
                </c:pt>
                <c:pt idx="149">
                  <c:v>45113</c:v>
                </c:pt>
                <c:pt idx="150">
                  <c:v>45117</c:v>
                </c:pt>
                <c:pt idx="151">
                  <c:v>45118</c:v>
                </c:pt>
                <c:pt idx="152">
                  <c:v>45119</c:v>
                </c:pt>
                <c:pt idx="153">
                  <c:v>45120</c:v>
                </c:pt>
                <c:pt idx="154">
                  <c:v>45122</c:v>
                </c:pt>
                <c:pt idx="155">
                  <c:v>45123</c:v>
                </c:pt>
                <c:pt idx="156">
                  <c:v>45124</c:v>
                </c:pt>
                <c:pt idx="157">
                  <c:v>45125</c:v>
                </c:pt>
                <c:pt idx="158">
                  <c:v>45126</c:v>
                </c:pt>
                <c:pt idx="159">
                  <c:v>45127</c:v>
                </c:pt>
                <c:pt idx="160">
                  <c:v>45131</c:v>
                </c:pt>
                <c:pt idx="161">
                  <c:v>45134</c:v>
                </c:pt>
                <c:pt idx="162">
                  <c:v>45135</c:v>
                </c:pt>
                <c:pt idx="163">
                  <c:v>45138</c:v>
                </c:pt>
                <c:pt idx="164">
                  <c:v>45139</c:v>
                </c:pt>
                <c:pt idx="165">
                  <c:v>45140</c:v>
                </c:pt>
                <c:pt idx="166">
                  <c:v>45141</c:v>
                </c:pt>
                <c:pt idx="167">
                  <c:v>45142</c:v>
                </c:pt>
                <c:pt idx="168">
                  <c:v>45146</c:v>
                </c:pt>
                <c:pt idx="169">
                  <c:v>45148</c:v>
                </c:pt>
                <c:pt idx="170">
                  <c:v>45149</c:v>
                </c:pt>
                <c:pt idx="171">
                  <c:v>45152</c:v>
                </c:pt>
                <c:pt idx="172">
                  <c:v>45153</c:v>
                </c:pt>
                <c:pt idx="173">
                  <c:v>45154</c:v>
                </c:pt>
                <c:pt idx="174">
                  <c:v>45155</c:v>
                </c:pt>
                <c:pt idx="175">
                  <c:v>45156</c:v>
                </c:pt>
                <c:pt idx="176">
                  <c:v>45160</c:v>
                </c:pt>
                <c:pt idx="177">
                  <c:v>45161</c:v>
                </c:pt>
                <c:pt idx="178">
                  <c:v>45162</c:v>
                </c:pt>
                <c:pt idx="179">
                  <c:v>45163</c:v>
                </c:pt>
                <c:pt idx="180">
                  <c:v>45166</c:v>
                </c:pt>
                <c:pt idx="181">
                  <c:v>45167</c:v>
                </c:pt>
                <c:pt idx="182">
                  <c:v>45168</c:v>
                </c:pt>
                <c:pt idx="183">
                  <c:v>45170</c:v>
                </c:pt>
                <c:pt idx="184">
                  <c:v>45173</c:v>
                </c:pt>
                <c:pt idx="185">
                  <c:v>45174</c:v>
                </c:pt>
                <c:pt idx="186">
                  <c:v>45175</c:v>
                </c:pt>
                <c:pt idx="187">
                  <c:v>45176</c:v>
                </c:pt>
                <c:pt idx="188">
                  <c:v>45177</c:v>
                </c:pt>
                <c:pt idx="189">
                  <c:v>45180</c:v>
                </c:pt>
                <c:pt idx="190">
                  <c:v>45181</c:v>
                </c:pt>
                <c:pt idx="191">
                  <c:v>45182</c:v>
                </c:pt>
                <c:pt idx="192">
                  <c:v>45183</c:v>
                </c:pt>
                <c:pt idx="193">
                  <c:v>45184</c:v>
                </c:pt>
                <c:pt idx="194">
                  <c:v>45187</c:v>
                </c:pt>
                <c:pt idx="195">
                  <c:v>45188</c:v>
                </c:pt>
                <c:pt idx="196">
                  <c:v>45189</c:v>
                </c:pt>
                <c:pt idx="197">
                  <c:v>45190</c:v>
                </c:pt>
                <c:pt idx="198">
                  <c:v>45191</c:v>
                </c:pt>
                <c:pt idx="199">
                  <c:v>45194</c:v>
                </c:pt>
                <c:pt idx="200">
                  <c:v>45195</c:v>
                </c:pt>
                <c:pt idx="201">
                  <c:v>45196</c:v>
                </c:pt>
                <c:pt idx="202">
                  <c:v>45197</c:v>
                </c:pt>
                <c:pt idx="203">
                  <c:v>45198</c:v>
                </c:pt>
                <c:pt idx="204">
                  <c:v>45201</c:v>
                </c:pt>
                <c:pt idx="205">
                  <c:v>45202</c:v>
                </c:pt>
                <c:pt idx="206">
                  <c:v>45203</c:v>
                </c:pt>
                <c:pt idx="207">
                  <c:v>45204</c:v>
                </c:pt>
                <c:pt idx="208">
                  <c:v>45205</c:v>
                </c:pt>
                <c:pt idx="209">
                  <c:v>45208</c:v>
                </c:pt>
                <c:pt idx="210">
                  <c:v>45209</c:v>
                </c:pt>
                <c:pt idx="211">
                  <c:v>45210</c:v>
                </c:pt>
                <c:pt idx="212">
                  <c:v>45211</c:v>
                </c:pt>
                <c:pt idx="213">
                  <c:v>45212</c:v>
                </c:pt>
                <c:pt idx="214">
                  <c:v>45215</c:v>
                </c:pt>
                <c:pt idx="215">
                  <c:v>45216</c:v>
                </c:pt>
                <c:pt idx="216">
                  <c:v>45217</c:v>
                </c:pt>
                <c:pt idx="217">
                  <c:v>45219</c:v>
                </c:pt>
                <c:pt idx="218">
                  <c:v>45222</c:v>
                </c:pt>
              </c:strCache>
            </c:strRef>
          </c:xVal>
          <c:yVal>
            <c:numRef>
              <c:f>'WineTest Daily'!$C$4:$C$399</c:f>
              <c:numCache>
                <c:ptCount val="396"/>
                <c:pt idx="0">
                  <c:v>31</c:v>
                </c:pt>
                <c:pt idx="1">
                  <c:v>22</c:v>
                </c:pt>
                <c:pt idx="2">
                  <c:v>16</c:v>
                </c:pt>
                <c:pt idx="3">
                  <c:v>19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5</c:v>
                </c:pt>
                <c:pt idx="12">
                  <c:v>11</c:v>
                </c:pt>
                <c:pt idx="13">
                  <c:v>19</c:v>
                </c:pt>
                <c:pt idx="14">
                  <c:v>7</c:v>
                </c:pt>
                <c:pt idx="15">
                  <c:v>12</c:v>
                </c:pt>
                <c:pt idx="16">
                  <c:v>5</c:v>
                </c:pt>
                <c:pt idx="17">
                  <c:v>12</c:v>
                </c:pt>
                <c:pt idx="18">
                  <c:v>11</c:v>
                </c:pt>
                <c:pt idx="19">
                  <c:v>2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11</c:v>
                </c:pt>
                <c:pt idx="26">
                  <c:v>4</c:v>
                </c:pt>
                <c:pt idx="27">
                  <c:v>4</c:v>
                </c:pt>
                <c:pt idx="28">
                  <c:v>7</c:v>
                </c:pt>
                <c:pt idx="29">
                  <c:v>9</c:v>
                </c:pt>
                <c:pt idx="30">
                  <c:v>8</c:v>
                </c:pt>
                <c:pt idx="31">
                  <c:v>10</c:v>
                </c:pt>
                <c:pt idx="32">
                  <c:v>6</c:v>
                </c:pt>
                <c:pt idx="33">
                  <c:v>7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15</c:v>
                </c:pt>
                <c:pt idx="38">
                  <c:v>9</c:v>
                </c:pt>
                <c:pt idx="39">
                  <c:v>1</c:v>
                </c:pt>
                <c:pt idx="40">
                  <c:v>12</c:v>
                </c:pt>
                <c:pt idx="41">
                  <c:v>7</c:v>
                </c:pt>
                <c:pt idx="42">
                  <c:v>4</c:v>
                </c:pt>
                <c:pt idx="43">
                  <c:v>9</c:v>
                </c:pt>
                <c:pt idx="44">
                  <c:v>7</c:v>
                </c:pt>
                <c:pt idx="45">
                  <c:v>2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6</c:v>
                </c:pt>
                <c:pt idx="53">
                  <c:v>7</c:v>
                </c:pt>
                <c:pt idx="54">
                  <c:v>7</c:v>
                </c:pt>
                <c:pt idx="55">
                  <c:v>8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7</c:v>
                </c:pt>
                <c:pt idx="62">
                  <c:v>7</c:v>
                </c:pt>
                <c:pt idx="63">
                  <c:v>6</c:v>
                </c:pt>
                <c:pt idx="64">
                  <c:v>3</c:v>
                </c:pt>
                <c:pt idx="65">
                  <c:v>6</c:v>
                </c:pt>
                <c:pt idx="66">
                  <c:v>6</c:v>
                </c:pt>
                <c:pt idx="67">
                  <c:v>4</c:v>
                </c:pt>
                <c:pt idx="68">
                  <c:v>7</c:v>
                </c:pt>
                <c:pt idx="69">
                  <c:v>3</c:v>
                </c:pt>
                <c:pt idx="70">
                  <c:v>12</c:v>
                </c:pt>
                <c:pt idx="71">
                  <c:v>5</c:v>
                </c:pt>
                <c:pt idx="72">
                  <c:v>4</c:v>
                </c:pt>
                <c:pt idx="73">
                  <c:v>6</c:v>
                </c:pt>
                <c:pt idx="74">
                  <c:v>6</c:v>
                </c:pt>
                <c:pt idx="75">
                  <c:v>17</c:v>
                </c:pt>
                <c:pt idx="76">
                  <c:v>10</c:v>
                </c:pt>
                <c:pt idx="77">
                  <c:v>15</c:v>
                </c:pt>
                <c:pt idx="78">
                  <c:v>11</c:v>
                </c:pt>
                <c:pt idx="79">
                  <c:v>5</c:v>
                </c:pt>
                <c:pt idx="80">
                  <c:v>3</c:v>
                </c:pt>
                <c:pt idx="81">
                  <c:v>1</c:v>
                </c:pt>
                <c:pt idx="82">
                  <c:v>4</c:v>
                </c:pt>
                <c:pt idx="83">
                  <c:v>7</c:v>
                </c:pt>
                <c:pt idx="84">
                  <c:v>18</c:v>
                </c:pt>
                <c:pt idx="85">
                  <c:v>15</c:v>
                </c:pt>
                <c:pt idx="86">
                  <c:v>21</c:v>
                </c:pt>
                <c:pt idx="87">
                  <c:v>16</c:v>
                </c:pt>
                <c:pt idx="88">
                  <c:v>8</c:v>
                </c:pt>
                <c:pt idx="89">
                  <c:v>17</c:v>
                </c:pt>
                <c:pt idx="90">
                  <c:v>2</c:v>
                </c:pt>
                <c:pt idx="91">
                  <c:v>7</c:v>
                </c:pt>
                <c:pt idx="92">
                  <c:v>2</c:v>
                </c:pt>
                <c:pt idx="93">
                  <c:v>5</c:v>
                </c:pt>
                <c:pt idx="94">
                  <c:v>4</c:v>
                </c:pt>
                <c:pt idx="95">
                  <c:v>2</c:v>
                </c:pt>
                <c:pt idx="96">
                  <c:v>6</c:v>
                </c:pt>
                <c:pt idx="97">
                  <c:v>1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4</c:v>
                </c:pt>
                <c:pt idx="102">
                  <c:v>6</c:v>
                </c:pt>
                <c:pt idx="103">
                  <c:v>11</c:v>
                </c:pt>
                <c:pt idx="104">
                  <c:v>5</c:v>
                </c:pt>
                <c:pt idx="105">
                  <c:v>1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18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6</c:v>
                </c:pt>
                <c:pt idx="116">
                  <c:v>6</c:v>
                </c:pt>
                <c:pt idx="117">
                  <c:v>8</c:v>
                </c:pt>
                <c:pt idx="118">
                  <c:v>8</c:v>
                </c:pt>
                <c:pt idx="119">
                  <c:v>3</c:v>
                </c:pt>
                <c:pt idx="120">
                  <c:v>7</c:v>
                </c:pt>
                <c:pt idx="121">
                  <c:v>5</c:v>
                </c:pt>
                <c:pt idx="122">
                  <c:v>8</c:v>
                </c:pt>
                <c:pt idx="123">
                  <c:v>13</c:v>
                </c:pt>
                <c:pt idx="124">
                  <c:v>5</c:v>
                </c:pt>
                <c:pt idx="125">
                  <c:v>9</c:v>
                </c:pt>
                <c:pt idx="126">
                  <c:v>6</c:v>
                </c:pt>
                <c:pt idx="127">
                  <c:v>9</c:v>
                </c:pt>
                <c:pt idx="128">
                  <c:v>5</c:v>
                </c:pt>
                <c:pt idx="129">
                  <c:v>12</c:v>
                </c:pt>
                <c:pt idx="130">
                  <c:v>4</c:v>
                </c:pt>
                <c:pt idx="131">
                  <c:v>10</c:v>
                </c:pt>
                <c:pt idx="132">
                  <c:v>7</c:v>
                </c:pt>
                <c:pt idx="133">
                  <c:v>3</c:v>
                </c:pt>
                <c:pt idx="134">
                  <c:v>8</c:v>
                </c:pt>
                <c:pt idx="135">
                  <c:v>8</c:v>
                </c:pt>
                <c:pt idx="136">
                  <c:v>0</c:v>
                </c:pt>
                <c:pt idx="137">
                  <c:v>2</c:v>
                </c:pt>
                <c:pt idx="138">
                  <c:v>7</c:v>
                </c:pt>
                <c:pt idx="139">
                  <c:v>4</c:v>
                </c:pt>
                <c:pt idx="140">
                  <c:v>7</c:v>
                </c:pt>
                <c:pt idx="141">
                  <c:v>9</c:v>
                </c:pt>
                <c:pt idx="142">
                  <c:v>0</c:v>
                </c:pt>
                <c:pt idx="143">
                  <c:v>4</c:v>
                </c:pt>
                <c:pt idx="144">
                  <c:v>10</c:v>
                </c:pt>
                <c:pt idx="145">
                  <c:v>7</c:v>
                </c:pt>
                <c:pt idx="146">
                  <c:v>7</c:v>
                </c:pt>
                <c:pt idx="147">
                  <c:v>6</c:v>
                </c:pt>
                <c:pt idx="148">
                  <c:v>4</c:v>
                </c:pt>
                <c:pt idx="149">
                  <c:v>5</c:v>
                </c:pt>
                <c:pt idx="150">
                  <c:v>36</c:v>
                </c:pt>
                <c:pt idx="151">
                  <c:v>10</c:v>
                </c:pt>
                <c:pt idx="152">
                  <c:v>9</c:v>
                </c:pt>
                <c:pt idx="153">
                  <c:v>14</c:v>
                </c:pt>
                <c:pt idx="154">
                  <c:v>16</c:v>
                </c:pt>
                <c:pt idx="155">
                  <c:v>6</c:v>
                </c:pt>
                <c:pt idx="156">
                  <c:v>4</c:v>
                </c:pt>
                <c:pt idx="157">
                  <c:v>11</c:v>
                </c:pt>
                <c:pt idx="158">
                  <c:v>7</c:v>
                </c:pt>
                <c:pt idx="159">
                  <c:v>1</c:v>
                </c:pt>
                <c:pt idx="160">
                  <c:v>8</c:v>
                </c:pt>
                <c:pt idx="161">
                  <c:v>18</c:v>
                </c:pt>
                <c:pt idx="162">
                  <c:v>0</c:v>
                </c:pt>
                <c:pt idx="163">
                  <c:v>8</c:v>
                </c:pt>
                <c:pt idx="164">
                  <c:v>9</c:v>
                </c:pt>
                <c:pt idx="165">
                  <c:v>6</c:v>
                </c:pt>
                <c:pt idx="166">
                  <c:v>7</c:v>
                </c:pt>
                <c:pt idx="167">
                  <c:v>5</c:v>
                </c:pt>
                <c:pt idx="168">
                  <c:v>8</c:v>
                </c:pt>
                <c:pt idx="169">
                  <c:v>0</c:v>
                </c:pt>
                <c:pt idx="170">
                  <c:v>0</c:v>
                </c:pt>
                <c:pt idx="171">
                  <c:v>4</c:v>
                </c:pt>
                <c:pt idx="172">
                  <c:v>2</c:v>
                </c:pt>
                <c:pt idx="173">
                  <c:v>6</c:v>
                </c:pt>
                <c:pt idx="174">
                  <c:v>3</c:v>
                </c:pt>
                <c:pt idx="175">
                  <c:v>5</c:v>
                </c:pt>
                <c:pt idx="176">
                  <c:v>4</c:v>
                </c:pt>
                <c:pt idx="177">
                  <c:v>1</c:v>
                </c:pt>
                <c:pt idx="178">
                  <c:v>1</c:v>
                </c:pt>
                <c:pt idx="179">
                  <c:v>6</c:v>
                </c:pt>
                <c:pt idx="180">
                  <c:v>14</c:v>
                </c:pt>
                <c:pt idx="181">
                  <c:v>9</c:v>
                </c:pt>
                <c:pt idx="182">
                  <c:v>9</c:v>
                </c:pt>
                <c:pt idx="183">
                  <c:v>8</c:v>
                </c:pt>
                <c:pt idx="184">
                  <c:v>8</c:v>
                </c:pt>
                <c:pt idx="185">
                  <c:v>18</c:v>
                </c:pt>
                <c:pt idx="186">
                  <c:v>14</c:v>
                </c:pt>
                <c:pt idx="187">
                  <c:v>10</c:v>
                </c:pt>
                <c:pt idx="188">
                  <c:v>15</c:v>
                </c:pt>
                <c:pt idx="189">
                  <c:v>9</c:v>
                </c:pt>
                <c:pt idx="190">
                  <c:v>8</c:v>
                </c:pt>
                <c:pt idx="191">
                  <c:v>4</c:v>
                </c:pt>
                <c:pt idx="192">
                  <c:v>19</c:v>
                </c:pt>
                <c:pt idx="193">
                  <c:v>6</c:v>
                </c:pt>
                <c:pt idx="194">
                  <c:v>5</c:v>
                </c:pt>
                <c:pt idx="195">
                  <c:v>20</c:v>
                </c:pt>
                <c:pt idx="196">
                  <c:v>20</c:v>
                </c:pt>
                <c:pt idx="197">
                  <c:v>9</c:v>
                </c:pt>
                <c:pt idx="198">
                  <c:v>2</c:v>
                </c:pt>
                <c:pt idx="199">
                  <c:v>6</c:v>
                </c:pt>
                <c:pt idx="200">
                  <c:v>4</c:v>
                </c:pt>
                <c:pt idx="201">
                  <c:v>3</c:v>
                </c:pt>
                <c:pt idx="202">
                  <c:v>17</c:v>
                </c:pt>
                <c:pt idx="203">
                  <c:v>4</c:v>
                </c:pt>
                <c:pt idx="204">
                  <c:v>8</c:v>
                </c:pt>
                <c:pt idx="205">
                  <c:v>6</c:v>
                </c:pt>
                <c:pt idx="206">
                  <c:v>4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4</c:v>
                </c:pt>
                <c:pt idx="211">
                  <c:v>7</c:v>
                </c:pt>
                <c:pt idx="212">
                  <c:v>14</c:v>
                </c:pt>
                <c:pt idx="213">
                  <c:v>5</c:v>
                </c:pt>
                <c:pt idx="214">
                  <c:v>5</c:v>
                </c:pt>
                <c:pt idx="215">
                  <c:v>2</c:v>
                </c:pt>
                <c:pt idx="216">
                  <c:v>4</c:v>
                </c:pt>
                <c:pt idx="217">
                  <c:v>0</c:v>
                </c:pt>
                <c:pt idx="218">
                  <c:v>0</c:v>
                </c:pt>
              </c:numCache>
            </c:numRef>
          </c:yVal>
          <c:smooth val="0"/>
        </c:ser>
        <c:axId val="43301364"/>
        <c:axId val="54167957"/>
      </c:scatterChart>
      <c:valAx>
        <c:axId val="43301364"/>
        <c:scaling>
          <c:orientation val="minMax"/>
          <c:max val="45230"/>
          <c:min val="44886"/>
        </c:scaling>
        <c:axPos val="b"/>
        <c:delete val="0"/>
        <c:numFmt formatCode="mm\-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67957"/>
        <c:crosses val="autoZero"/>
        <c:crossBetween val="midCat"/>
        <c:dispUnits/>
        <c:majorUnit val="14"/>
      </c:valAx>
      <c:valAx>
        <c:axId val="54167957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301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5"/>
          <c:y val="0.12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MRs: Weekly FP rate</a:t>
            </a:r>
          </a:p>
        </c:rich>
      </c:tx>
      <c:layout>
        <c:manualLayout>
          <c:xMode val="factor"/>
          <c:yMode val="factor"/>
          <c:x val="0.0215"/>
          <c:y val="0.0325"/>
        </c:manualLayout>
      </c:layout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TestBot FP rate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cat>
            <c:strRef>
              <c:f>'MR Weekly'!$A$5:$A$90</c:f>
              <c:strCache>
                <c:ptCount val="86"/>
                <c:pt idx="0">
                  <c:v>44879</c:v>
                </c:pt>
                <c:pt idx="1">
                  <c:v>44886</c:v>
                </c:pt>
                <c:pt idx="2">
                  <c:v>44893</c:v>
                </c:pt>
                <c:pt idx="3">
                  <c:v>44900</c:v>
                </c:pt>
                <c:pt idx="4">
                  <c:v>44907</c:v>
                </c:pt>
                <c:pt idx="5">
                  <c:v>44914</c:v>
                </c:pt>
                <c:pt idx="6">
                  <c:v>44928</c:v>
                </c:pt>
                <c:pt idx="7">
                  <c:v>44935</c:v>
                </c:pt>
                <c:pt idx="8">
                  <c:v>44942</c:v>
                </c:pt>
                <c:pt idx="9">
                  <c:v>44949</c:v>
                </c:pt>
                <c:pt idx="10">
                  <c:v>44956</c:v>
                </c:pt>
                <c:pt idx="11">
                  <c:v>44963</c:v>
                </c:pt>
                <c:pt idx="12">
                  <c:v>44970</c:v>
                </c:pt>
                <c:pt idx="13">
                  <c:v>44977</c:v>
                </c:pt>
                <c:pt idx="14">
                  <c:v>44984</c:v>
                </c:pt>
                <c:pt idx="15">
                  <c:v>44991</c:v>
                </c:pt>
                <c:pt idx="16">
                  <c:v>44998</c:v>
                </c:pt>
                <c:pt idx="17">
                  <c:v>45005</c:v>
                </c:pt>
                <c:pt idx="18">
                  <c:v>45012</c:v>
                </c:pt>
                <c:pt idx="19">
                  <c:v>45019</c:v>
                </c:pt>
                <c:pt idx="20">
                  <c:v>45026</c:v>
                </c:pt>
                <c:pt idx="21">
                  <c:v>45033</c:v>
                </c:pt>
                <c:pt idx="22">
                  <c:v>45040</c:v>
                </c:pt>
                <c:pt idx="23">
                  <c:v>45047</c:v>
                </c:pt>
                <c:pt idx="24">
                  <c:v>45054</c:v>
                </c:pt>
                <c:pt idx="25">
                  <c:v>45061</c:v>
                </c:pt>
                <c:pt idx="26">
                  <c:v>45068</c:v>
                </c:pt>
                <c:pt idx="27">
                  <c:v>45075</c:v>
                </c:pt>
                <c:pt idx="28">
                  <c:v>45082</c:v>
                </c:pt>
                <c:pt idx="29">
                  <c:v>45089</c:v>
                </c:pt>
                <c:pt idx="30">
                  <c:v>45096</c:v>
                </c:pt>
                <c:pt idx="31">
                  <c:v>45103</c:v>
                </c:pt>
                <c:pt idx="32">
                  <c:v>45110</c:v>
                </c:pt>
                <c:pt idx="33">
                  <c:v>45117</c:v>
                </c:pt>
                <c:pt idx="34">
                  <c:v>45124</c:v>
                </c:pt>
                <c:pt idx="35">
                  <c:v>45131</c:v>
                </c:pt>
                <c:pt idx="36">
                  <c:v>45138</c:v>
                </c:pt>
                <c:pt idx="37">
                  <c:v>45145</c:v>
                </c:pt>
                <c:pt idx="38">
                  <c:v>45152</c:v>
                </c:pt>
                <c:pt idx="39">
                  <c:v>45159</c:v>
                </c:pt>
                <c:pt idx="40">
                  <c:v>45166</c:v>
                </c:pt>
                <c:pt idx="41">
                  <c:v>45173</c:v>
                </c:pt>
                <c:pt idx="42">
                  <c:v>45180</c:v>
                </c:pt>
                <c:pt idx="43">
                  <c:v>45187</c:v>
                </c:pt>
                <c:pt idx="44">
                  <c:v>45194</c:v>
                </c:pt>
                <c:pt idx="45">
                  <c:v>45201</c:v>
                </c:pt>
                <c:pt idx="46">
                  <c:v>45208</c:v>
                </c:pt>
              </c:strCache>
            </c:strRef>
          </c:cat>
          <c:val>
            <c:numRef>
              <c:f>'MR Weekly'!$L$5:$L$90</c:f>
              <c:numCache>
                <c:ptCount val="86"/>
                <c:pt idx="0">
                  <c:v>0.21875</c:v>
                </c:pt>
                <c:pt idx="1">
                  <c:v>0.07954545454545454</c:v>
                </c:pt>
                <c:pt idx="2">
                  <c:v>0.14736842105263157</c:v>
                </c:pt>
                <c:pt idx="3">
                  <c:v>0.0851063829787234</c:v>
                </c:pt>
                <c:pt idx="4">
                  <c:v>0.06060606060606061</c:v>
                </c:pt>
                <c:pt idx="5">
                  <c:v>0.05714285714285714</c:v>
                </c:pt>
                <c:pt idx="6">
                  <c:v>0</c:v>
                </c:pt>
                <c:pt idx="7">
                  <c:v>0.0625</c:v>
                </c:pt>
                <c:pt idx="8">
                  <c:v>0.15384615384615385</c:v>
                </c:pt>
                <c:pt idx="9">
                  <c:v>0.06666666666666667</c:v>
                </c:pt>
                <c:pt idx="10">
                  <c:v>0.02857142857142857</c:v>
                </c:pt>
                <c:pt idx="11">
                  <c:v>0.08888888888888889</c:v>
                </c:pt>
                <c:pt idx="12">
                  <c:v>0.140625</c:v>
                </c:pt>
                <c:pt idx="13">
                  <c:v>0.10526315789473684</c:v>
                </c:pt>
                <c:pt idx="14">
                  <c:v>0.06976744186046512</c:v>
                </c:pt>
                <c:pt idx="15">
                  <c:v>0.1</c:v>
                </c:pt>
                <c:pt idx="16">
                  <c:v>0.06382978723404255</c:v>
                </c:pt>
                <c:pt idx="17">
                  <c:v>0.043478260869565216</c:v>
                </c:pt>
                <c:pt idx="18">
                  <c:v>0.14285714285714285</c:v>
                </c:pt>
                <c:pt idx="19">
                  <c:v>0.11320754716981132</c:v>
                </c:pt>
                <c:pt idx="20">
                  <c:v>0.08571428571428572</c:v>
                </c:pt>
                <c:pt idx="21">
                  <c:v>0</c:v>
                </c:pt>
                <c:pt idx="22">
                  <c:v>0.21212121212121213</c:v>
                </c:pt>
                <c:pt idx="23">
                  <c:v>0.12903225806451613</c:v>
                </c:pt>
                <c:pt idx="24">
                  <c:v>0.09090909090909091</c:v>
                </c:pt>
                <c:pt idx="25">
                  <c:v>0.13043478260869565</c:v>
                </c:pt>
                <c:pt idx="26">
                  <c:v>0.06666666666666667</c:v>
                </c:pt>
                <c:pt idx="27">
                  <c:v>0.1702127659574468</c:v>
                </c:pt>
                <c:pt idx="28">
                  <c:v>0.08928571428571429</c:v>
                </c:pt>
                <c:pt idx="29">
                  <c:v>0.16216216216216217</c:v>
                </c:pt>
                <c:pt idx="30">
                  <c:v>0.13636363636363635</c:v>
                </c:pt>
                <c:pt idx="31">
                  <c:v>0.05555555555555555</c:v>
                </c:pt>
                <c:pt idx="32">
                  <c:v>0.034482758620689655</c:v>
                </c:pt>
                <c:pt idx="33">
                  <c:v>0.09803921568627451</c:v>
                </c:pt>
                <c:pt idx="34">
                  <c:v>0.06521739130434782</c:v>
                </c:pt>
                <c:pt idx="35">
                  <c:v>0.19444444444444445</c:v>
                </c:pt>
                <c:pt idx="36">
                  <c:v>0.07142857142857142</c:v>
                </c:pt>
                <c:pt idx="37">
                  <c:v>0.1</c:v>
                </c:pt>
                <c:pt idx="38">
                  <c:v>0.10714285714285714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GitLab CI FP rate</c:v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movingAvg"/>
            <c:period val="5"/>
          </c:trendline>
          <c:cat>
            <c:strRef>
              <c:f>'MR Weekly'!$A$5:$A$90</c:f>
              <c:strCache>
                <c:ptCount val="86"/>
                <c:pt idx="0">
                  <c:v>44879</c:v>
                </c:pt>
                <c:pt idx="1">
                  <c:v>44886</c:v>
                </c:pt>
                <c:pt idx="2">
                  <c:v>44893</c:v>
                </c:pt>
                <c:pt idx="3">
                  <c:v>44900</c:v>
                </c:pt>
                <c:pt idx="4">
                  <c:v>44907</c:v>
                </c:pt>
                <c:pt idx="5">
                  <c:v>44914</c:v>
                </c:pt>
                <c:pt idx="6">
                  <c:v>44928</c:v>
                </c:pt>
                <c:pt idx="7">
                  <c:v>44935</c:v>
                </c:pt>
                <c:pt idx="8">
                  <c:v>44942</c:v>
                </c:pt>
                <c:pt idx="9">
                  <c:v>44949</c:v>
                </c:pt>
                <c:pt idx="10">
                  <c:v>44956</c:v>
                </c:pt>
                <c:pt idx="11">
                  <c:v>44963</c:v>
                </c:pt>
                <c:pt idx="12">
                  <c:v>44970</c:v>
                </c:pt>
                <c:pt idx="13">
                  <c:v>44977</c:v>
                </c:pt>
                <c:pt idx="14">
                  <c:v>44984</c:v>
                </c:pt>
                <c:pt idx="15">
                  <c:v>44991</c:v>
                </c:pt>
                <c:pt idx="16">
                  <c:v>44998</c:v>
                </c:pt>
                <c:pt idx="17">
                  <c:v>45005</c:v>
                </c:pt>
                <c:pt idx="18">
                  <c:v>45012</c:v>
                </c:pt>
                <c:pt idx="19">
                  <c:v>45019</c:v>
                </c:pt>
                <c:pt idx="20">
                  <c:v>45026</c:v>
                </c:pt>
                <c:pt idx="21">
                  <c:v>45033</c:v>
                </c:pt>
                <c:pt idx="22">
                  <c:v>45040</c:v>
                </c:pt>
                <c:pt idx="23">
                  <c:v>45047</c:v>
                </c:pt>
                <c:pt idx="24">
                  <c:v>45054</c:v>
                </c:pt>
                <c:pt idx="25">
                  <c:v>45061</c:v>
                </c:pt>
                <c:pt idx="26">
                  <c:v>45068</c:v>
                </c:pt>
                <c:pt idx="27">
                  <c:v>45075</c:v>
                </c:pt>
                <c:pt idx="28">
                  <c:v>45082</c:v>
                </c:pt>
                <c:pt idx="29">
                  <c:v>45089</c:v>
                </c:pt>
                <c:pt idx="30">
                  <c:v>45096</c:v>
                </c:pt>
                <c:pt idx="31">
                  <c:v>45103</c:v>
                </c:pt>
                <c:pt idx="32">
                  <c:v>45110</c:v>
                </c:pt>
                <c:pt idx="33">
                  <c:v>45117</c:v>
                </c:pt>
                <c:pt idx="34">
                  <c:v>45124</c:v>
                </c:pt>
                <c:pt idx="35">
                  <c:v>45131</c:v>
                </c:pt>
                <c:pt idx="36">
                  <c:v>45138</c:v>
                </c:pt>
                <c:pt idx="37">
                  <c:v>45145</c:v>
                </c:pt>
                <c:pt idx="38">
                  <c:v>45152</c:v>
                </c:pt>
                <c:pt idx="39">
                  <c:v>45159</c:v>
                </c:pt>
                <c:pt idx="40">
                  <c:v>45166</c:v>
                </c:pt>
                <c:pt idx="41">
                  <c:v>45173</c:v>
                </c:pt>
                <c:pt idx="42">
                  <c:v>45180</c:v>
                </c:pt>
                <c:pt idx="43">
                  <c:v>45187</c:v>
                </c:pt>
                <c:pt idx="44">
                  <c:v>45194</c:v>
                </c:pt>
                <c:pt idx="45">
                  <c:v>45201</c:v>
                </c:pt>
                <c:pt idx="46">
                  <c:v>45208</c:v>
                </c:pt>
              </c:strCache>
            </c:strRef>
          </c:cat>
          <c:val>
            <c:numRef>
              <c:f>'MR Weekly'!$X$5:$X$90</c:f>
              <c:numCache>
                <c:ptCount val="86"/>
                <c:pt idx="0">
                  <c:v>0.08333333333333333</c:v>
                </c:pt>
                <c:pt idx="1">
                  <c:v>0.2159090909090909</c:v>
                </c:pt>
                <c:pt idx="2">
                  <c:v>0.28421052631578947</c:v>
                </c:pt>
                <c:pt idx="3">
                  <c:v>0.24468085106382978</c:v>
                </c:pt>
                <c:pt idx="4">
                  <c:v>0.15151515151515152</c:v>
                </c:pt>
                <c:pt idx="5">
                  <c:v>0.14285714285714285</c:v>
                </c:pt>
                <c:pt idx="6">
                  <c:v>0.1</c:v>
                </c:pt>
                <c:pt idx="7">
                  <c:v>0.1875</c:v>
                </c:pt>
                <c:pt idx="8">
                  <c:v>0.23076923076923078</c:v>
                </c:pt>
                <c:pt idx="9">
                  <c:v>0.28</c:v>
                </c:pt>
                <c:pt idx="10">
                  <c:v>0.14285714285714285</c:v>
                </c:pt>
                <c:pt idx="11">
                  <c:v>0.3333333333333333</c:v>
                </c:pt>
                <c:pt idx="12">
                  <c:v>0.21875</c:v>
                </c:pt>
                <c:pt idx="13">
                  <c:v>0.34210526315789475</c:v>
                </c:pt>
                <c:pt idx="14">
                  <c:v>0.2558139534883721</c:v>
                </c:pt>
                <c:pt idx="15">
                  <c:v>0.325</c:v>
                </c:pt>
                <c:pt idx="16">
                  <c:v>0.2127659574468085</c:v>
                </c:pt>
                <c:pt idx="17">
                  <c:v>0.34782608695652173</c:v>
                </c:pt>
                <c:pt idx="18">
                  <c:v>0.375</c:v>
                </c:pt>
                <c:pt idx="19">
                  <c:v>0.2830188679245283</c:v>
                </c:pt>
                <c:pt idx="20">
                  <c:v>0.14285714285714285</c:v>
                </c:pt>
                <c:pt idx="21">
                  <c:v>0.20588235294117646</c:v>
                </c:pt>
                <c:pt idx="22">
                  <c:v>0.15151515151515152</c:v>
                </c:pt>
                <c:pt idx="23">
                  <c:v>0.1935483870967742</c:v>
                </c:pt>
                <c:pt idx="24">
                  <c:v>0.3181818181818182</c:v>
                </c:pt>
                <c:pt idx="25">
                  <c:v>0.17391304347826086</c:v>
                </c:pt>
                <c:pt idx="26">
                  <c:v>0.4888888888888889</c:v>
                </c:pt>
                <c:pt idx="27">
                  <c:v>0.6170212765957447</c:v>
                </c:pt>
                <c:pt idx="28">
                  <c:v>0.8035714285714286</c:v>
                </c:pt>
                <c:pt idx="29">
                  <c:v>0.21621621621621623</c:v>
                </c:pt>
                <c:pt idx="30">
                  <c:v>0.13636363636363635</c:v>
                </c:pt>
                <c:pt idx="31">
                  <c:v>0.2777777777777778</c:v>
                </c:pt>
                <c:pt idx="32">
                  <c:v>0.3103448275862069</c:v>
                </c:pt>
                <c:pt idx="33">
                  <c:v>0.6470588235294118</c:v>
                </c:pt>
                <c:pt idx="34">
                  <c:v>0.9782608695652174</c:v>
                </c:pt>
                <c:pt idx="35">
                  <c:v>0.6111111111111112</c:v>
                </c:pt>
                <c:pt idx="36">
                  <c:v>0.3392857142857143</c:v>
                </c:pt>
                <c:pt idx="37">
                  <c:v>0.4666666666666667</c:v>
                </c:pt>
                <c:pt idx="38">
                  <c:v>0.4107142857142857</c:v>
                </c:pt>
                <c:pt idx="39">
                  <c:v>0.3181818181818182</c:v>
                </c:pt>
                <c:pt idx="40">
                  <c:v>0.15789473684210525</c:v>
                </c:pt>
                <c:pt idx="41">
                  <c:v>0.5211267605633803</c:v>
                </c:pt>
                <c:pt idx="42">
                  <c:v>0.3108108108108108</c:v>
                </c:pt>
                <c:pt idx="43">
                  <c:v>0.423728813559322</c:v>
                </c:pt>
                <c:pt idx="44">
                  <c:v>0.2978723404255319</c:v>
                </c:pt>
                <c:pt idx="45">
                  <c:v>0.5714285714285714</c:v>
                </c:pt>
                <c:pt idx="46">
                  <c:v>0</c:v>
                </c:pt>
              </c:numCache>
            </c:numRef>
          </c:val>
          <c:smooth val="0"/>
        </c:ser>
        <c:marker val="1"/>
        <c:axId val="17749566"/>
        <c:axId val="25528367"/>
      </c:lineChart>
      <c:dateAx>
        <c:axId val="17749566"/>
        <c:scaling>
          <c:orientation val="minMax"/>
          <c:max val="45230"/>
        </c:scaling>
        <c:axPos val="b"/>
        <c:delete val="0"/>
        <c:numFmt formatCode="mm\-dd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28367"/>
        <c:crosses val="autoZero"/>
        <c:auto val="0"/>
        <c:majorUnit val="14"/>
        <c:majorTimeUnit val="days"/>
        <c:noMultiLvlLbl val="0"/>
      </c:dateAx>
      <c:valAx>
        <c:axId val="2552836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49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25"/>
          <c:y val="0.02175"/>
          <c:w val="0.3265"/>
          <c:h val="0.12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MRs: Daily FP rate</a:t>
            </a:r>
          </a:p>
        </c:rich>
      </c:tx>
      <c:layout>
        <c:manualLayout>
          <c:xMode val="factor"/>
          <c:yMode val="factor"/>
          <c:x val="0.04875"/>
          <c:y val="0.02475"/>
        </c:manualLayout>
      </c:layout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title>
    <c:plotArea>
      <c:layout>
        <c:manualLayout>
          <c:xMode val="edge"/>
          <c:yMode val="edge"/>
          <c:x val="0"/>
          <c:y val="0.0015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TestBot FP rate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cat>
            <c:strRef>
              <c:f>'MR Daily'!$A$17:$A$398</c:f>
              <c:strCache>
                <c:ptCount val="382"/>
                <c:pt idx="0">
                  <c:v>44879</c:v>
                </c:pt>
                <c:pt idx="1">
                  <c:v>44880</c:v>
                </c:pt>
                <c:pt idx="2">
                  <c:v>44881</c:v>
                </c:pt>
                <c:pt idx="3">
                  <c:v>44882</c:v>
                </c:pt>
                <c:pt idx="4">
                  <c:v>44883</c:v>
                </c:pt>
                <c:pt idx="5">
                  <c:v>44886</c:v>
                </c:pt>
                <c:pt idx="6">
                  <c:v>44887</c:v>
                </c:pt>
                <c:pt idx="7">
                  <c:v>44888</c:v>
                </c:pt>
                <c:pt idx="8">
                  <c:v>44889</c:v>
                </c:pt>
                <c:pt idx="9">
                  <c:v>44891</c:v>
                </c:pt>
                <c:pt idx="10">
                  <c:v>44893</c:v>
                </c:pt>
                <c:pt idx="11">
                  <c:v>44894</c:v>
                </c:pt>
                <c:pt idx="12">
                  <c:v>44895</c:v>
                </c:pt>
                <c:pt idx="13">
                  <c:v>44896</c:v>
                </c:pt>
                <c:pt idx="14">
                  <c:v>44897</c:v>
                </c:pt>
                <c:pt idx="15">
                  <c:v>44900</c:v>
                </c:pt>
                <c:pt idx="16">
                  <c:v>44901</c:v>
                </c:pt>
                <c:pt idx="17">
                  <c:v>44902</c:v>
                </c:pt>
                <c:pt idx="18">
                  <c:v>44903</c:v>
                </c:pt>
                <c:pt idx="19">
                  <c:v>44904</c:v>
                </c:pt>
                <c:pt idx="20">
                  <c:v>44907</c:v>
                </c:pt>
                <c:pt idx="21">
                  <c:v>44908</c:v>
                </c:pt>
                <c:pt idx="22">
                  <c:v>44909</c:v>
                </c:pt>
                <c:pt idx="23">
                  <c:v>44910</c:v>
                </c:pt>
                <c:pt idx="24">
                  <c:v>44911</c:v>
                </c:pt>
                <c:pt idx="25">
                  <c:v>44914</c:v>
                </c:pt>
                <c:pt idx="26">
                  <c:v>44915</c:v>
                </c:pt>
                <c:pt idx="27">
                  <c:v>44916</c:v>
                </c:pt>
                <c:pt idx="28">
                  <c:v>44917</c:v>
                </c:pt>
                <c:pt idx="29">
                  <c:v>44932</c:v>
                </c:pt>
                <c:pt idx="30">
                  <c:v>44935</c:v>
                </c:pt>
                <c:pt idx="31">
                  <c:v>44936</c:v>
                </c:pt>
                <c:pt idx="32">
                  <c:v>44937</c:v>
                </c:pt>
                <c:pt idx="33">
                  <c:v>44938</c:v>
                </c:pt>
                <c:pt idx="34">
                  <c:v>44939</c:v>
                </c:pt>
                <c:pt idx="35">
                  <c:v>44942</c:v>
                </c:pt>
                <c:pt idx="36">
                  <c:v>44944</c:v>
                </c:pt>
                <c:pt idx="37">
                  <c:v>44945</c:v>
                </c:pt>
                <c:pt idx="38">
                  <c:v>44946</c:v>
                </c:pt>
                <c:pt idx="39">
                  <c:v>44950</c:v>
                </c:pt>
                <c:pt idx="40">
                  <c:v>44951</c:v>
                </c:pt>
                <c:pt idx="41">
                  <c:v>44952</c:v>
                </c:pt>
                <c:pt idx="42">
                  <c:v>44956</c:v>
                </c:pt>
                <c:pt idx="43">
                  <c:v>44957</c:v>
                </c:pt>
                <c:pt idx="44">
                  <c:v>44958</c:v>
                </c:pt>
                <c:pt idx="45">
                  <c:v>44959</c:v>
                </c:pt>
                <c:pt idx="46">
                  <c:v>44963</c:v>
                </c:pt>
                <c:pt idx="47">
                  <c:v>44964</c:v>
                </c:pt>
                <c:pt idx="48">
                  <c:v>44965</c:v>
                </c:pt>
                <c:pt idx="49">
                  <c:v>44966</c:v>
                </c:pt>
                <c:pt idx="50">
                  <c:v>44967</c:v>
                </c:pt>
                <c:pt idx="51">
                  <c:v>44970</c:v>
                </c:pt>
                <c:pt idx="52">
                  <c:v>44971</c:v>
                </c:pt>
                <c:pt idx="53">
                  <c:v>44972</c:v>
                </c:pt>
                <c:pt idx="54">
                  <c:v>44973</c:v>
                </c:pt>
                <c:pt idx="55">
                  <c:v>44974</c:v>
                </c:pt>
                <c:pt idx="56">
                  <c:v>44977</c:v>
                </c:pt>
                <c:pt idx="57">
                  <c:v>44978</c:v>
                </c:pt>
                <c:pt idx="58">
                  <c:v>44979</c:v>
                </c:pt>
                <c:pt idx="59">
                  <c:v>44980</c:v>
                </c:pt>
                <c:pt idx="60">
                  <c:v>44981</c:v>
                </c:pt>
                <c:pt idx="61">
                  <c:v>44984</c:v>
                </c:pt>
                <c:pt idx="62">
                  <c:v>44985</c:v>
                </c:pt>
                <c:pt idx="63">
                  <c:v>44986</c:v>
                </c:pt>
                <c:pt idx="64">
                  <c:v>44987</c:v>
                </c:pt>
                <c:pt idx="65">
                  <c:v>44988</c:v>
                </c:pt>
                <c:pt idx="66">
                  <c:v>44991</c:v>
                </c:pt>
                <c:pt idx="67">
                  <c:v>44992</c:v>
                </c:pt>
                <c:pt idx="68">
                  <c:v>44993</c:v>
                </c:pt>
                <c:pt idx="69">
                  <c:v>44994</c:v>
                </c:pt>
                <c:pt idx="70">
                  <c:v>44995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45005</c:v>
                </c:pt>
                <c:pt idx="77">
                  <c:v>45006</c:v>
                </c:pt>
                <c:pt idx="78">
                  <c:v>45007</c:v>
                </c:pt>
                <c:pt idx="79">
                  <c:v>45008</c:v>
                </c:pt>
                <c:pt idx="80">
                  <c:v>45009</c:v>
                </c:pt>
                <c:pt idx="81">
                  <c:v>45012</c:v>
                </c:pt>
                <c:pt idx="82">
                  <c:v>45013</c:v>
                </c:pt>
                <c:pt idx="83">
                  <c:v>45014</c:v>
                </c:pt>
                <c:pt idx="84">
                  <c:v>45015</c:v>
                </c:pt>
                <c:pt idx="85">
                  <c:v>45016</c:v>
                </c:pt>
                <c:pt idx="86">
                  <c:v>45019</c:v>
                </c:pt>
                <c:pt idx="87">
                  <c:v>45020</c:v>
                </c:pt>
                <c:pt idx="88">
                  <c:v>45021</c:v>
                </c:pt>
                <c:pt idx="89">
                  <c:v>45022</c:v>
                </c:pt>
                <c:pt idx="90">
                  <c:v>45023</c:v>
                </c:pt>
                <c:pt idx="91">
                  <c:v>45026</c:v>
                </c:pt>
                <c:pt idx="92">
                  <c:v>45027</c:v>
                </c:pt>
                <c:pt idx="93">
                  <c:v>45028</c:v>
                </c:pt>
                <c:pt idx="94">
                  <c:v>45029</c:v>
                </c:pt>
                <c:pt idx="95">
                  <c:v>45030</c:v>
                </c:pt>
                <c:pt idx="96">
                  <c:v>45033</c:v>
                </c:pt>
                <c:pt idx="97">
                  <c:v>45034</c:v>
                </c:pt>
                <c:pt idx="98">
                  <c:v>45035</c:v>
                </c:pt>
                <c:pt idx="99">
                  <c:v>45036</c:v>
                </c:pt>
                <c:pt idx="100">
                  <c:v>45037</c:v>
                </c:pt>
                <c:pt idx="101">
                  <c:v>45040</c:v>
                </c:pt>
                <c:pt idx="102">
                  <c:v>45041</c:v>
                </c:pt>
                <c:pt idx="103">
                  <c:v>45042</c:v>
                </c:pt>
                <c:pt idx="104">
                  <c:v>45043</c:v>
                </c:pt>
                <c:pt idx="105">
                  <c:v>45044</c:v>
                </c:pt>
                <c:pt idx="106">
                  <c:v>45047</c:v>
                </c:pt>
                <c:pt idx="107">
                  <c:v>45048</c:v>
                </c:pt>
                <c:pt idx="108">
                  <c:v>45049</c:v>
                </c:pt>
                <c:pt idx="109">
                  <c:v>45050</c:v>
                </c:pt>
                <c:pt idx="110">
                  <c:v>45051</c:v>
                </c:pt>
                <c:pt idx="111">
                  <c:v>45054</c:v>
                </c:pt>
                <c:pt idx="112">
                  <c:v>45055</c:v>
                </c:pt>
                <c:pt idx="113">
                  <c:v>45056</c:v>
                </c:pt>
                <c:pt idx="114">
                  <c:v>45057</c:v>
                </c:pt>
                <c:pt idx="115">
                  <c:v>45058</c:v>
                </c:pt>
                <c:pt idx="116">
                  <c:v>45061</c:v>
                </c:pt>
                <c:pt idx="117">
                  <c:v>45062</c:v>
                </c:pt>
                <c:pt idx="118">
                  <c:v>45064</c:v>
                </c:pt>
                <c:pt idx="119">
                  <c:v>45065</c:v>
                </c:pt>
                <c:pt idx="120">
                  <c:v>45068</c:v>
                </c:pt>
                <c:pt idx="121">
                  <c:v>45069</c:v>
                </c:pt>
                <c:pt idx="122">
                  <c:v>45070</c:v>
                </c:pt>
                <c:pt idx="123">
                  <c:v>45072</c:v>
                </c:pt>
                <c:pt idx="124">
                  <c:v>45075</c:v>
                </c:pt>
                <c:pt idx="125">
                  <c:v>45076</c:v>
                </c:pt>
                <c:pt idx="126">
                  <c:v>45077</c:v>
                </c:pt>
                <c:pt idx="127">
                  <c:v>45078</c:v>
                </c:pt>
                <c:pt idx="128">
                  <c:v>45079</c:v>
                </c:pt>
                <c:pt idx="129">
                  <c:v>45082</c:v>
                </c:pt>
                <c:pt idx="130">
                  <c:v>45083</c:v>
                </c:pt>
                <c:pt idx="131">
                  <c:v>45084</c:v>
                </c:pt>
                <c:pt idx="132">
                  <c:v>45085</c:v>
                </c:pt>
                <c:pt idx="133">
                  <c:v>45086</c:v>
                </c:pt>
                <c:pt idx="134">
                  <c:v>45089</c:v>
                </c:pt>
                <c:pt idx="135">
                  <c:v>45090</c:v>
                </c:pt>
                <c:pt idx="136">
                  <c:v>45091</c:v>
                </c:pt>
                <c:pt idx="137">
                  <c:v>45092</c:v>
                </c:pt>
                <c:pt idx="138">
                  <c:v>45093</c:v>
                </c:pt>
                <c:pt idx="139">
                  <c:v>45096</c:v>
                </c:pt>
                <c:pt idx="140">
                  <c:v>45097</c:v>
                </c:pt>
                <c:pt idx="141">
                  <c:v>45098</c:v>
                </c:pt>
                <c:pt idx="142">
                  <c:v>45099</c:v>
                </c:pt>
                <c:pt idx="143">
                  <c:v>45100</c:v>
                </c:pt>
                <c:pt idx="144">
                  <c:v>45103</c:v>
                </c:pt>
                <c:pt idx="145">
                  <c:v>45104</c:v>
                </c:pt>
                <c:pt idx="146">
                  <c:v>45105</c:v>
                </c:pt>
                <c:pt idx="147">
                  <c:v>45106</c:v>
                </c:pt>
                <c:pt idx="148">
                  <c:v>45107</c:v>
                </c:pt>
                <c:pt idx="149">
                  <c:v>45111</c:v>
                </c:pt>
                <c:pt idx="150">
                  <c:v>45112</c:v>
                </c:pt>
                <c:pt idx="151">
                  <c:v>45113</c:v>
                </c:pt>
                <c:pt idx="152">
                  <c:v>45114</c:v>
                </c:pt>
                <c:pt idx="153">
                  <c:v>45117</c:v>
                </c:pt>
                <c:pt idx="154">
                  <c:v>45118</c:v>
                </c:pt>
                <c:pt idx="155">
                  <c:v>45119</c:v>
                </c:pt>
                <c:pt idx="156">
                  <c:v>45120</c:v>
                </c:pt>
                <c:pt idx="157">
                  <c:v>45121</c:v>
                </c:pt>
                <c:pt idx="158">
                  <c:v>45124</c:v>
                </c:pt>
                <c:pt idx="159">
                  <c:v>45125</c:v>
                </c:pt>
                <c:pt idx="160">
                  <c:v>45126</c:v>
                </c:pt>
                <c:pt idx="161">
                  <c:v>45127</c:v>
                </c:pt>
                <c:pt idx="162">
                  <c:v>45128</c:v>
                </c:pt>
                <c:pt idx="163">
                  <c:v>45131</c:v>
                </c:pt>
                <c:pt idx="164">
                  <c:v>45134</c:v>
                </c:pt>
                <c:pt idx="165">
                  <c:v>45135</c:v>
                </c:pt>
                <c:pt idx="166">
                  <c:v>45138</c:v>
                </c:pt>
                <c:pt idx="167">
                  <c:v>45139</c:v>
                </c:pt>
                <c:pt idx="168">
                  <c:v>45140</c:v>
                </c:pt>
                <c:pt idx="169">
                  <c:v>45141</c:v>
                </c:pt>
                <c:pt idx="170">
                  <c:v>45142</c:v>
                </c:pt>
                <c:pt idx="171">
                  <c:v>45146</c:v>
                </c:pt>
                <c:pt idx="172">
                  <c:v>45148</c:v>
                </c:pt>
                <c:pt idx="173">
                  <c:v>45149</c:v>
                </c:pt>
                <c:pt idx="174">
                  <c:v>45152</c:v>
                </c:pt>
                <c:pt idx="175">
                  <c:v>45153</c:v>
                </c:pt>
                <c:pt idx="176">
                  <c:v>45154</c:v>
                </c:pt>
                <c:pt idx="177">
                  <c:v>45155</c:v>
                </c:pt>
                <c:pt idx="178">
                  <c:v>45156</c:v>
                </c:pt>
                <c:pt idx="179">
                  <c:v>45159</c:v>
                </c:pt>
                <c:pt idx="180">
                  <c:v>45160</c:v>
                </c:pt>
                <c:pt idx="181">
                  <c:v>45161</c:v>
                </c:pt>
                <c:pt idx="182">
                  <c:v>45162</c:v>
                </c:pt>
                <c:pt idx="183">
                  <c:v>45163</c:v>
                </c:pt>
                <c:pt idx="184">
                  <c:v>45166</c:v>
                </c:pt>
                <c:pt idx="185">
                  <c:v>45167</c:v>
                </c:pt>
                <c:pt idx="186">
                  <c:v>45168</c:v>
                </c:pt>
                <c:pt idx="187">
                  <c:v>45170</c:v>
                </c:pt>
                <c:pt idx="188">
                  <c:v>45173</c:v>
                </c:pt>
                <c:pt idx="189">
                  <c:v>45174</c:v>
                </c:pt>
                <c:pt idx="190">
                  <c:v>45175</c:v>
                </c:pt>
                <c:pt idx="191">
                  <c:v>45176</c:v>
                </c:pt>
                <c:pt idx="192">
                  <c:v>45177</c:v>
                </c:pt>
                <c:pt idx="193">
                  <c:v>45180</c:v>
                </c:pt>
                <c:pt idx="194">
                  <c:v>45181</c:v>
                </c:pt>
                <c:pt idx="195">
                  <c:v>45182</c:v>
                </c:pt>
                <c:pt idx="196">
                  <c:v>45183</c:v>
                </c:pt>
                <c:pt idx="197">
                  <c:v>45184</c:v>
                </c:pt>
                <c:pt idx="198">
                  <c:v>45187</c:v>
                </c:pt>
                <c:pt idx="199">
                  <c:v>45188</c:v>
                </c:pt>
                <c:pt idx="200">
                  <c:v>45189</c:v>
                </c:pt>
                <c:pt idx="201">
                  <c:v>45190</c:v>
                </c:pt>
                <c:pt idx="202">
                  <c:v>45191</c:v>
                </c:pt>
                <c:pt idx="203">
                  <c:v>45194</c:v>
                </c:pt>
                <c:pt idx="204">
                  <c:v>45195</c:v>
                </c:pt>
                <c:pt idx="205">
                  <c:v>45196</c:v>
                </c:pt>
                <c:pt idx="206">
                  <c:v>45197</c:v>
                </c:pt>
                <c:pt idx="207">
                  <c:v>45198</c:v>
                </c:pt>
                <c:pt idx="208">
                  <c:v>45201</c:v>
                </c:pt>
                <c:pt idx="209">
                  <c:v>45202</c:v>
                </c:pt>
                <c:pt idx="210">
                  <c:v>45203</c:v>
                </c:pt>
                <c:pt idx="211">
                  <c:v>45204</c:v>
                </c:pt>
                <c:pt idx="212">
                  <c:v>45205</c:v>
                </c:pt>
                <c:pt idx="213">
                  <c:v>45208</c:v>
                </c:pt>
                <c:pt idx="214">
                  <c:v>45209</c:v>
                </c:pt>
                <c:pt idx="215">
                  <c:v>45210</c:v>
                </c:pt>
                <c:pt idx="216">
                  <c:v>45211</c:v>
                </c:pt>
                <c:pt idx="217">
                  <c:v>45212</c:v>
                </c:pt>
                <c:pt idx="218">
                  <c:v>45215</c:v>
                </c:pt>
                <c:pt idx="219">
                  <c:v>45216</c:v>
                </c:pt>
                <c:pt idx="220">
                  <c:v>45217</c:v>
                </c:pt>
              </c:strCache>
            </c:strRef>
          </c:cat>
          <c:val>
            <c:numRef>
              <c:f>'MR Daily'!$L$17:$L$398</c:f>
              <c:numCache>
                <c:ptCount val="382"/>
                <c:pt idx="0">
                  <c:v>0.2916666666666667</c:v>
                </c:pt>
                <c:pt idx="1">
                  <c:v>0.4</c:v>
                </c:pt>
                <c:pt idx="2">
                  <c:v>0.21052631578947367</c:v>
                </c:pt>
                <c:pt idx="3">
                  <c:v>0.21739130434782608</c:v>
                </c:pt>
                <c:pt idx="4">
                  <c:v>0.05</c:v>
                </c:pt>
                <c:pt idx="5">
                  <c:v>0.1</c:v>
                </c:pt>
                <c:pt idx="6">
                  <c:v>0.03571428571428571</c:v>
                </c:pt>
                <c:pt idx="7">
                  <c:v>0</c:v>
                </c:pt>
                <c:pt idx="8">
                  <c:v>0.2</c:v>
                </c:pt>
                <c:pt idx="9">
                  <c:v>0.25</c:v>
                </c:pt>
                <c:pt idx="10">
                  <c:v>0.2</c:v>
                </c:pt>
                <c:pt idx="11">
                  <c:v>0.29411764705882354</c:v>
                </c:pt>
                <c:pt idx="12">
                  <c:v>0.19047619047619047</c:v>
                </c:pt>
                <c:pt idx="13">
                  <c:v>0.09523809523809523</c:v>
                </c:pt>
                <c:pt idx="14">
                  <c:v>0</c:v>
                </c:pt>
                <c:pt idx="15">
                  <c:v>0.08695652173913043</c:v>
                </c:pt>
                <c:pt idx="16">
                  <c:v>0.13636363636363635</c:v>
                </c:pt>
                <c:pt idx="17">
                  <c:v>0.10526315789473684</c:v>
                </c:pt>
                <c:pt idx="18">
                  <c:v>0.058823529411764705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0.09090909090909091</c:v>
                </c:pt>
                <c:pt idx="28">
                  <c:v>0.25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0.25</c:v>
                </c:pt>
                <c:pt idx="33">
                  <c:v>0</c:v>
                </c:pt>
                <c:pt idx="34">
                  <c:v>0</c:v>
                </c:pt>
                <c:pt idx="35">
                  <c:v>0.3333333333333333</c:v>
                </c:pt>
                <c:pt idx="36">
                  <c:v>0</c:v>
                </c:pt>
                <c:pt idx="37">
                  <c:v>0.3333333333333333</c:v>
                </c:pt>
                <c:pt idx="38">
                  <c:v>0</c:v>
                </c:pt>
                <c:pt idx="39">
                  <c:v>0.09375</c:v>
                </c:pt>
                <c:pt idx="40">
                  <c:v>0</c:v>
                </c:pt>
                <c:pt idx="41">
                  <c:v>0.1111111111111111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0.1111111111111111</c:v>
                </c:pt>
                <c:pt idx="46">
                  <c:v>0</c:v>
                </c:pt>
                <c:pt idx="47">
                  <c:v>0.18181818181818182</c:v>
                </c:pt>
                <c:pt idx="48">
                  <c:v>0.09090909090909091</c:v>
                </c:pt>
                <c:pt idx="49">
                  <c:v>0.16666666666666666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0.36363636363636365</c:v>
                </c:pt>
                <c:pt idx="54">
                  <c:v>0.3</c:v>
                </c:pt>
                <c:pt idx="55">
                  <c:v>0.18181818181818182</c:v>
                </c:pt>
                <c:pt idx="56">
                  <c:v>0</c:v>
                </c:pt>
                <c:pt idx="57">
                  <c:v>0.14285714285714285</c:v>
                </c:pt>
                <c:pt idx="58">
                  <c:v>0.2222222222222222</c:v>
                </c:pt>
                <c:pt idx="59">
                  <c:v>0</c:v>
                </c:pt>
                <c:pt idx="60">
                  <c:v>0.1111111111111111</c:v>
                </c:pt>
                <c:pt idx="61">
                  <c:v>0</c:v>
                </c:pt>
                <c:pt idx="62">
                  <c:v>0.1</c:v>
                </c:pt>
                <c:pt idx="63">
                  <c:v>0.14285714285714285</c:v>
                </c:pt>
                <c:pt idx="64">
                  <c:v>0.125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0.2</c:v>
                </c:pt>
                <c:pt idx="69">
                  <c:v>0.125</c:v>
                </c:pt>
                <c:pt idx="70">
                  <c:v>0.2</c:v>
                </c:pt>
                <c:pt idx="71">
                  <c:v>0</c:v>
                </c:pt>
                <c:pt idx="72">
                  <c:v>0.07142857142857142</c:v>
                </c:pt>
                <c:pt idx="73">
                  <c:v>0</c:v>
                </c:pt>
                <c:pt idx="74">
                  <c:v>0.16666666666666666</c:v>
                </c:pt>
                <c:pt idx="75">
                  <c:v>0</c:v>
                </c:pt>
                <c:pt idx="76">
                  <c:v>0.18181818181818182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0.125</c:v>
                </c:pt>
                <c:pt idx="82">
                  <c:v>0.2857142857142857</c:v>
                </c:pt>
                <c:pt idx="83">
                  <c:v>0.23076923076923078</c:v>
                </c:pt>
                <c:pt idx="84">
                  <c:v>0</c:v>
                </c:pt>
                <c:pt idx="85">
                  <c:v>0.09090909090909091</c:v>
                </c:pt>
                <c:pt idx="86">
                  <c:v>0.2</c:v>
                </c:pt>
                <c:pt idx="87">
                  <c:v>0.2</c:v>
                </c:pt>
                <c:pt idx="88">
                  <c:v>0</c:v>
                </c:pt>
                <c:pt idx="89">
                  <c:v>0.1111111111111111</c:v>
                </c:pt>
                <c:pt idx="90">
                  <c:v>0.06666666666666667</c:v>
                </c:pt>
                <c:pt idx="91">
                  <c:v>0.125</c:v>
                </c:pt>
                <c:pt idx="92">
                  <c:v>0.2222222222222222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0.2857142857142857</c:v>
                </c:pt>
                <c:pt idx="102">
                  <c:v>0.6666666666666666</c:v>
                </c:pt>
                <c:pt idx="103">
                  <c:v>0.14285714285714285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0.14285714285714285</c:v>
                </c:pt>
                <c:pt idx="108">
                  <c:v>0.375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0.25</c:v>
                </c:pt>
                <c:pt idx="113">
                  <c:v>0.08333333333333333</c:v>
                </c:pt>
                <c:pt idx="114">
                  <c:v>0</c:v>
                </c:pt>
                <c:pt idx="115">
                  <c:v>0</c:v>
                </c:pt>
                <c:pt idx="116">
                  <c:v>0.1</c:v>
                </c:pt>
                <c:pt idx="117">
                  <c:v>0.1111111111111111</c:v>
                </c:pt>
                <c:pt idx="118">
                  <c:v>0.15</c:v>
                </c:pt>
                <c:pt idx="119">
                  <c:v>0.14285714285714285</c:v>
                </c:pt>
                <c:pt idx="120">
                  <c:v>0.16666666666666666</c:v>
                </c:pt>
                <c:pt idx="121">
                  <c:v>0</c:v>
                </c:pt>
                <c:pt idx="122">
                  <c:v>0</c:v>
                </c:pt>
                <c:pt idx="123">
                  <c:v>0.10526315789473684</c:v>
                </c:pt>
                <c:pt idx="124">
                  <c:v>0</c:v>
                </c:pt>
                <c:pt idx="125">
                  <c:v>0.18181818181818182</c:v>
                </c:pt>
                <c:pt idx="126">
                  <c:v>0.09090909090909091</c:v>
                </c:pt>
                <c:pt idx="127">
                  <c:v>0.16666666666666666</c:v>
                </c:pt>
                <c:pt idx="128">
                  <c:v>0.36363636363636365</c:v>
                </c:pt>
                <c:pt idx="129">
                  <c:v>0</c:v>
                </c:pt>
                <c:pt idx="130">
                  <c:v>0</c:v>
                </c:pt>
                <c:pt idx="131">
                  <c:v>0.23076923076923078</c:v>
                </c:pt>
                <c:pt idx="132">
                  <c:v>0.14285714285714285</c:v>
                </c:pt>
                <c:pt idx="133">
                  <c:v>0.16666666666666666</c:v>
                </c:pt>
                <c:pt idx="134">
                  <c:v>0.2</c:v>
                </c:pt>
                <c:pt idx="135">
                  <c:v>0.2</c:v>
                </c:pt>
                <c:pt idx="136">
                  <c:v>0.25</c:v>
                </c:pt>
                <c:pt idx="137">
                  <c:v>0.25</c:v>
                </c:pt>
                <c:pt idx="138">
                  <c:v>0</c:v>
                </c:pt>
                <c:pt idx="139">
                  <c:v>0.1111111111111111</c:v>
                </c:pt>
                <c:pt idx="140">
                  <c:v>0.125</c:v>
                </c:pt>
                <c:pt idx="141">
                  <c:v>0.16666666666666666</c:v>
                </c:pt>
                <c:pt idx="142">
                  <c:v>0</c:v>
                </c:pt>
                <c:pt idx="143">
                  <c:v>0.2222222222222222</c:v>
                </c:pt>
                <c:pt idx="144">
                  <c:v>0.25</c:v>
                </c:pt>
                <c:pt idx="145">
                  <c:v>0.05263157894736842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0.09090909090909091</c:v>
                </c:pt>
                <c:pt idx="151">
                  <c:v>0</c:v>
                </c:pt>
                <c:pt idx="152">
                  <c:v>0.125</c:v>
                </c:pt>
                <c:pt idx="153">
                  <c:v>0.0625</c:v>
                </c:pt>
                <c:pt idx="154">
                  <c:v>0</c:v>
                </c:pt>
                <c:pt idx="155">
                  <c:v>0.125</c:v>
                </c:pt>
                <c:pt idx="156">
                  <c:v>0.3333333333333333</c:v>
                </c:pt>
                <c:pt idx="157">
                  <c:v>0.125</c:v>
                </c:pt>
                <c:pt idx="158">
                  <c:v>0</c:v>
                </c:pt>
                <c:pt idx="159">
                  <c:v>0.125</c:v>
                </c:pt>
                <c:pt idx="160">
                  <c:v>0</c:v>
                </c:pt>
                <c:pt idx="161">
                  <c:v>0.16666666666666666</c:v>
                </c:pt>
                <c:pt idx="162">
                  <c:v>0.1111111111111111</c:v>
                </c:pt>
                <c:pt idx="163">
                  <c:v>0.2</c:v>
                </c:pt>
                <c:pt idx="164">
                  <c:v>0.19047619047619047</c:v>
                </c:pt>
                <c:pt idx="165">
                  <c:v>0</c:v>
                </c:pt>
                <c:pt idx="166">
                  <c:v>0.05263157894736842</c:v>
                </c:pt>
                <c:pt idx="167">
                  <c:v>0.23076923076923078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0.125</c:v>
                </c:pt>
                <c:pt idx="172">
                  <c:v>0.07142857142857142</c:v>
                </c:pt>
                <c:pt idx="173">
                  <c:v>0</c:v>
                </c:pt>
                <c:pt idx="174">
                  <c:v>0.08333333333333333</c:v>
                </c:pt>
                <c:pt idx="175">
                  <c:v>0.25</c:v>
                </c:pt>
                <c:pt idx="176">
                  <c:v>0.2</c:v>
                </c:pt>
                <c:pt idx="177">
                  <c:v>0.1</c:v>
                </c:pt>
                <c:pt idx="178">
                  <c:v>0</c:v>
                </c:pt>
                <c:pt idx="179">
                  <c:v>0.1</c:v>
                </c:pt>
                <c:pt idx="180">
                  <c:v>0</c:v>
                </c:pt>
                <c:pt idx="181">
                  <c:v>0.18181818181818182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GitLab CI FP rate</c:v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movingAvg"/>
            <c:period val="5"/>
          </c:trendline>
          <c:cat>
            <c:strRef>
              <c:f>'MR Daily'!$A$17:$A$398</c:f>
              <c:strCache>
                <c:ptCount val="382"/>
                <c:pt idx="0">
                  <c:v>44879</c:v>
                </c:pt>
                <c:pt idx="1">
                  <c:v>44880</c:v>
                </c:pt>
                <c:pt idx="2">
                  <c:v>44881</c:v>
                </c:pt>
                <c:pt idx="3">
                  <c:v>44882</c:v>
                </c:pt>
                <c:pt idx="4">
                  <c:v>44883</c:v>
                </c:pt>
                <c:pt idx="5">
                  <c:v>44886</c:v>
                </c:pt>
                <c:pt idx="6">
                  <c:v>44887</c:v>
                </c:pt>
                <c:pt idx="7">
                  <c:v>44888</c:v>
                </c:pt>
                <c:pt idx="8">
                  <c:v>44889</c:v>
                </c:pt>
                <c:pt idx="9">
                  <c:v>44891</c:v>
                </c:pt>
                <c:pt idx="10">
                  <c:v>44893</c:v>
                </c:pt>
                <c:pt idx="11">
                  <c:v>44894</c:v>
                </c:pt>
                <c:pt idx="12">
                  <c:v>44895</c:v>
                </c:pt>
                <c:pt idx="13">
                  <c:v>44896</c:v>
                </c:pt>
                <c:pt idx="14">
                  <c:v>44897</c:v>
                </c:pt>
                <c:pt idx="15">
                  <c:v>44900</c:v>
                </c:pt>
                <c:pt idx="16">
                  <c:v>44901</c:v>
                </c:pt>
                <c:pt idx="17">
                  <c:v>44902</c:v>
                </c:pt>
                <c:pt idx="18">
                  <c:v>44903</c:v>
                </c:pt>
                <c:pt idx="19">
                  <c:v>44904</c:v>
                </c:pt>
                <c:pt idx="20">
                  <c:v>44907</c:v>
                </c:pt>
                <c:pt idx="21">
                  <c:v>44908</c:v>
                </c:pt>
                <c:pt idx="22">
                  <c:v>44909</c:v>
                </c:pt>
                <c:pt idx="23">
                  <c:v>44910</c:v>
                </c:pt>
                <c:pt idx="24">
                  <c:v>44911</c:v>
                </c:pt>
                <c:pt idx="25">
                  <c:v>44914</c:v>
                </c:pt>
                <c:pt idx="26">
                  <c:v>44915</c:v>
                </c:pt>
                <c:pt idx="27">
                  <c:v>44916</c:v>
                </c:pt>
                <c:pt idx="28">
                  <c:v>44917</c:v>
                </c:pt>
                <c:pt idx="29">
                  <c:v>44932</c:v>
                </c:pt>
                <c:pt idx="30">
                  <c:v>44935</c:v>
                </c:pt>
                <c:pt idx="31">
                  <c:v>44936</c:v>
                </c:pt>
                <c:pt idx="32">
                  <c:v>44937</c:v>
                </c:pt>
                <c:pt idx="33">
                  <c:v>44938</c:v>
                </c:pt>
                <c:pt idx="34">
                  <c:v>44939</c:v>
                </c:pt>
                <c:pt idx="35">
                  <c:v>44942</c:v>
                </c:pt>
                <c:pt idx="36">
                  <c:v>44944</c:v>
                </c:pt>
                <c:pt idx="37">
                  <c:v>44945</c:v>
                </c:pt>
                <c:pt idx="38">
                  <c:v>44946</c:v>
                </c:pt>
                <c:pt idx="39">
                  <c:v>44950</c:v>
                </c:pt>
                <c:pt idx="40">
                  <c:v>44951</c:v>
                </c:pt>
                <c:pt idx="41">
                  <c:v>44952</c:v>
                </c:pt>
                <c:pt idx="42">
                  <c:v>44956</c:v>
                </c:pt>
                <c:pt idx="43">
                  <c:v>44957</c:v>
                </c:pt>
                <c:pt idx="44">
                  <c:v>44958</c:v>
                </c:pt>
                <c:pt idx="45">
                  <c:v>44959</c:v>
                </c:pt>
                <c:pt idx="46">
                  <c:v>44963</c:v>
                </c:pt>
                <c:pt idx="47">
                  <c:v>44964</c:v>
                </c:pt>
                <c:pt idx="48">
                  <c:v>44965</c:v>
                </c:pt>
                <c:pt idx="49">
                  <c:v>44966</c:v>
                </c:pt>
                <c:pt idx="50">
                  <c:v>44967</c:v>
                </c:pt>
                <c:pt idx="51">
                  <c:v>44970</c:v>
                </c:pt>
                <c:pt idx="52">
                  <c:v>44971</c:v>
                </c:pt>
                <c:pt idx="53">
                  <c:v>44972</c:v>
                </c:pt>
                <c:pt idx="54">
                  <c:v>44973</c:v>
                </c:pt>
                <c:pt idx="55">
                  <c:v>44974</c:v>
                </c:pt>
                <c:pt idx="56">
                  <c:v>44977</c:v>
                </c:pt>
                <c:pt idx="57">
                  <c:v>44978</c:v>
                </c:pt>
                <c:pt idx="58">
                  <c:v>44979</c:v>
                </c:pt>
                <c:pt idx="59">
                  <c:v>44980</c:v>
                </c:pt>
                <c:pt idx="60">
                  <c:v>44981</c:v>
                </c:pt>
                <c:pt idx="61">
                  <c:v>44984</c:v>
                </c:pt>
                <c:pt idx="62">
                  <c:v>44985</c:v>
                </c:pt>
                <c:pt idx="63">
                  <c:v>44986</c:v>
                </c:pt>
                <c:pt idx="64">
                  <c:v>44987</c:v>
                </c:pt>
                <c:pt idx="65">
                  <c:v>44988</c:v>
                </c:pt>
                <c:pt idx="66">
                  <c:v>44991</c:v>
                </c:pt>
                <c:pt idx="67">
                  <c:v>44992</c:v>
                </c:pt>
                <c:pt idx="68">
                  <c:v>44993</c:v>
                </c:pt>
                <c:pt idx="69">
                  <c:v>44994</c:v>
                </c:pt>
                <c:pt idx="70">
                  <c:v>44995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45005</c:v>
                </c:pt>
                <c:pt idx="77">
                  <c:v>45006</c:v>
                </c:pt>
                <c:pt idx="78">
                  <c:v>45007</c:v>
                </c:pt>
                <c:pt idx="79">
                  <c:v>45008</c:v>
                </c:pt>
                <c:pt idx="80">
                  <c:v>45009</c:v>
                </c:pt>
                <c:pt idx="81">
                  <c:v>45012</c:v>
                </c:pt>
                <c:pt idx="82">
                  <c:v>45013</c:v>
                </c:pt>
                <c:pt idx="83">
                  <c:v>45014</c:v>
                </c:pt>
                <c:pt idx="84">
                  <c:v>45015</c:v>
                </c:pt>
                <c:pt idx="85">
                  <c:v>45016</c:v>
                </c:pt>
                <c:pt idx="86">
                  <c:v>45019</c:v>
                </c:pt>
                <c:pt idx="87">
                  <c:v>45020</c:v>
                </c:pt>
                <c:pt idx="88">
                  <c:v>45021</c:v>
                </c:pt>
                <c:pt idx="89">
                  <c:v>45022</c:v>
                </c:pt>
                <c:pt idx="90">
                  <c:v>45023</c:v>
                </c:pt>
                <c:pt idx="91">
                  <c:v>45026</c:v>
                </c:pt>
                <c:pt idx="92">
                  <c:v>45027</c:v>
                </c:pt>
                <c:pt idx="93">
                  <c:v>45028</c:v>
                </c:pt>
                <c:pt idx="94">
                  <c:v>45029</c:v>
                </c:pt>
                <c:pt idx="95">
                  <c:v>45030</c:v>
                </c:pt>
                <c:pt idx="96">
                  <c:v>45033</c:v>
                </c:pt>
                <c:pt idx="97">
                  <c:v>45034</c:v>
                </c:pt>
                <c:pt idx="98">
                  <c:v>45035</c:v>
                </c:pt>
                <c:pt idx="99">
                  <c:v>45036</c:v>
                </c:pt>
                <c:pt idx="100">
                  <c:v>45037</c:v>
                </c:pt>
                <c:pt idx="101">
                  <c:v>45040</c:v>
                </c:pt>
                <c:pt idx="102">
                  <c:v>45041</c:v>
                </c:pt>
                <c:pt idx="103">
                  <c:v>45042</c:v>
                </c:pt>
                <c:pt idx="104">
                  <c:v>45043</c:v>
                </c:pt>
                <c:pt idx="105">
                  <c:v>45044</c:v>
                </c:pt>
                <c:pt idx="106">
                  <c:v>45047</c:v>
                </c:pt>
                <c:pt idx="107">
                  <c:v>45048</c:v>
                </c:pt>
                <c:pt idx="108">
                  <c:v>45049</c:v>
                </c:pt>
                <c:pt idx="109">
                  <c:v>45050</c:v>
                </c:pt>
                <c:pt idx="110">
                  <c:v>45051</c:v>
                </c:pt>
                <c:pt idx="111">
                  <c:v>45054</c:v>
                </c:pt>
                <c:pt idx="112">
                  <c:v>45055</c:v>
                </c:pt>
                <c:pt idx="113">
                  <c:v>45056</c:v>
                </c:pt>
                <c:pt idx="114">
                  <c:v>45057</c:v>
                </c:pt>
                <c:pt idx="115">
                  <c:v>45058</c:v>
                </c:pt>
                <c:pt idx="116">
                  <c:v>45061</c:v>
                </c:pt>
                <c:pt idx="117">
                  <c:v>45062</c:v>
                </c:pt>
                <c:pt idx="118">
                  <c:v>45064</c:v>
                </c:pt>
                <c:pt idx="119">
                  <c:v>45065</c:v>
                </c:pt>
                <c:pt idx="120">
                  <c:v>45068</c:v>
                </c:pt>
                <c:pt idx="121">
                  <c:v>45069</c:v>
                </c:pt>
                <c:pt idx="122">
                  <c:v>45070</c:v>
                </c:pt>
                <c:pt idx="123">
                  <c:v>45072</c:v>
                </c:pt>
                <c:pt idx="124">
                  <c:v>45075</c:v>
                </c:pt>
                <c:pt idx="125">
                  <c:v>45076</c:v>
                </c:pt>
                <c:pt idx="126">
                  <c:v>45077</c:v>
                </c:pt>
                <c:pt idx="127">
                  <c:v>45078</c:v>
                </c:pt>
                <c:pt idx="128">
                  <c:v>45079</c:v>
                </c:pt>
                <c:pt idx="129">
                  <c:v>45082</c:v>
                </c:pt>
                <c:pt idx="130">
                  <c:v>45083</c:v>
                </c:pt>
                <c:pt idx="131">
                  <c:v>45084</c:v>
                </c:pt>
                <c:pt idx="132">
                  <c:v>45085</c:v>
                </c:pt>
                <c:pt idx="133">
                  <c:v>45086</c:v>
                </c:pt>
                <c:pt idx="134">
                  <c:v>45089</c:v>
                </c:pt>
                <c:pt idx="135">
                  <c:v>45090</c:v>
                </c:pt>
                <c:pt idx="136">
                  <c:v>45091</c:v>
                </c:pt>
                <c:pt idx="137">
                  <c:v>45092</c:v>
                </c:pt>
                <c:pt idx="138">
                  <c:v>45093</c:v>
                </c:pt>
                <c:pt idx="139">
                  <c:v>45096</c:v>
                </c:pt>
                <c:pt idx="140">
                  <c:v>45097</c:v>
                </c:pt>
                <c:pt idx="141">
                  <c:v>45098</c:v>
                </c:pt>
                <c:pt idx="142">
                  <c:v>45099</c:v>
                </c:pt>
                <c:pt idx="143">
                  <c:v>45100</c:v>
                </c:pt>
                <c:pt idx="144">
                  <c:v>45103</c:v>
                </c:pt>
                <c:pt idx="145">
                  <c:v>45104</c:v>
                </c:pt>
                <c:pt idx="146">
                  <c:v>45105</c:v>
                </c:pt>
                <c:pt idx="147">
                  <c:v>45106</c:v>
                </c:pt>
                <c:pt idx="148">
                  <c:v>45107</c:v>
                </c:pt>
                <c:pt idx="149">
                  <c:v>45111</c:v>
                </c:pt>
                <c:pt idx="150">
                  <c:v>45112</c:v>
                </c:pt>
                <c:pt idx="151">
                  <c:v>45113</c:v>
                </c:pt>
                <c:pt idx="152">
                  <c:v>45114</c:v>
                </c:pt>
                <c:pt idx="153">
                  <c:v>45117</c:v>
                </c:pt>
                <c:pt idx="154">
                  <c:v>45118</c:v>
                </c:pt>
                <c:pt idx="155">
                  <c:v>45119</c:v>
                </c:pt>
                <c:pt idx="156">
                  <c:v>45120</c:v>
                </c:pt>
                <c:pt idx="157">
                  <c:v>45121</c:v>
                </c:pt>
                <c:pt idx="158">
                  <c:v>45124</c:v>
                </c:pt>
                <c:pt idx="159">
                  <c:v>45125</c:v>
                </c:pt>
                <c:pt idx="160">
                  <c:v>45126</c:v>
                </c:pt>
                <c:pt idx="161">
                  <c:v>45127</c:v>
                </c:pt>
                <c:pt idx="162">
                  <c:v>45128</c:v>
                </c:pt>
                <c:pt idx="163">
                  <c:v>45131</c:v>
                </c:pt>
                <c:pt idx="164">
                  <c:v>45134</c:v>
                </c:pt>
                <c:pt idx="165">
                  <c:v>45135</c:v>
                </c:pt>
                <c:pt idx="166">
                  <c:v>45138</c:v>
                </c:pt>
                <c:pt idx="167">
                  <c:v>45139</c:v>
                </c:pt>
                <c:pt idx="168">
                  <c:v>45140</c:v>
                </c:pt>
                <c:pt idx="169">
                  <c:v>45141</c:v>
                </c:pt>
                <c:pt idx="170">
                  <c:v>45142</c:v>
                </c:pt>
                <c:pt idx="171">
                  <c:v>45146</c:v>
                </c:pt>
                <c:pt idx="172">
                  <c:v>45148</c:v>
                </c:pt>
                <c:pt idx="173">
                  <c:v>45149</c:v>
                </c:pt>
                <c:pt idx="174">
                  <c:v>45152</c:v>
                </c:pt>
                <c:pt idx="175">
                  <c:v>45153</c:v>
                </c:pt>
                <c:pt idx="176">
                  <c:v>45154</c:v>
                </c:pt>
                <c:pt idx="177">
                  <c:v>45155</c:v>
                </c:pt>
                <c:pt idx="178">
                  <c:v>45156</c:v>
                </c:pt>
                <c:pt idx="179">
                  <c:v>45159</c:v>
                </c:pt>
                <c:pt idx="180">
                  <c:v>45160</c:v>
                </c:pt>
                <c:pt idx="181">
                  <c:v>45161</c:v>
                </c:pt>
                <c:pt idx="182">
                  <c:v>45162</c:v>
                </c:pt>
                <c:pt idx="183">
                  <c:v>45163</c:v>
                </c:pt>
                <c:pt idx="184">
                  <c:v>45166</c:v>
                </c:pt>
                <c:pt idx="185">
                  <c:v>45167</c:v>
                </c:pt>
                <c:pt idx="186">
                  <c:v>45168</c:v>
                </c:pt>
                <c:pt idx="187">
                  <c:v>45170</c:v>
                </c:pt>
                <c:pt idx="188">
                  <c:v>45173</c:v>
                </c:pt>
                <c:pt idx="189">
                  <c:v>45174</c:v>
                </c:pt>
                <c:pt idx="190">
                  <c:v>45175</c:v>
                </c:pt>
                <c:pt idx="191">
                  <c:v>45176</c:v>
                </c:pt>
                <c:pt idx="192">
                  <c:v>45177</c:v>
                </c:pt>
                <c:pt idx="193">
                  <c:v>45180</c:v>
                </c:pt>
                <c:pt idx="194">
                  <c:v>45181</c:v>
                </c:pt>
                <c:pt idx="195">
                  <c:v>45182</c:v>
                </c:pt>
                <c:pt idx="196">
                  <c:v>45183</c:v>
                </c:pt>
                <c:pt idx="197">
                  <c:v>45184</c:v>
                </c:pt>
                <c:pt idx="198">
                  <c:v>45187</c:v>
                </c:pt>
                <c:pt idx="199">
                  <c:v>45188</c:v>
                </c:pt>
                <c:pt idx="200">
                  <c:v>45189</c:v>
                </c:pt>
                <c:pt idx="201">
                  <c:v>45190</c:v>
                </c:pt>
                <c:pt idx="202">
                  <c:v>45191</c:v>
                </c:pt>
                <c:pt idx="203">
                  <c:v>45194</c:v>
                </c:pt>
                <c:pt idx="204">
                  <c:v>45195</c:v>
                </c:pt>
                <c:pt idx="205">
                  <c:v>45196</c:v>
                </c:pt>
                <c:pt idx="206">
                  <c:v>45197</c:v>
                </c:pt>
                <c:pt idx="207">
                  <c:v>45198</c:v>
                </c:pt>
                <c:pt idx="208">
                  <c:v>45201</c:v>
                </c:pt>
                <c:pt idx="209">
                  <c:v>45202</c:v>
                </c:pt>
                <c:pt idx="210">
                  <c:v>45203</c:v>
                </c:pt>
                <c:pt idx="211">
                  <c:v>45204</c:v>
                </c:pt>
                <c:pt idx="212">
                  <c:v>45205</c:v>
                </c:pt>
                <c:pt idx="213">
                  <c:v>45208</c:v>
                </c:pt>
                <c:pt idx="214">
                  <c:v>45209</c:v>
                </c:pt>
                <c:pt idx="215">
                  <c:v>45210</c:v>
                </c:pt>
                <c:pt idx="216">
                  <c:v>45211</c:v>
                </c:pt>
                <c:pt idx="217">
                  <c:v>45212</c:v>
                </c:pt>
                <c:pt idx="218">
                  <c:v>45215</c:v>
                </c:pt>
                <c:pt idx="219">
                  <c:v>45216</c:v>
                </c:pt>
                <c:pt idx="220">
                  <c:v>45217</c:v>
                </c:pt>
              </c:strCache>
            </c:strRef>
          </c:cat>
          <c:val>
            <c:numRef>
              <c:f>'MR Daily'!$Z$17:$Z$398</c:f>
              <c:numCache>
                <c:ptCount val="382"/>
                <c:pt idx="0">
                  <c:v>0.125</c:v>
                </c:pt>
                <c:pt idx="1">
                  <c:v>0.1</c:v>
                </c:pt>
                <c:pt idx="2">
                  <c:v>0</c:v>
                </c:pt>
                <c:pt idx="3">
                  <c:v>0.08695652173913043</c:v>
                </c:pt>
                <c:pt idx="4">
                  <c:v>0.1</c:v>
                </c:pt>
                <c:pt idx="5">
                  <c:v>0.1</c:v>
                </c:pt>
                <c:pt idx="6">
                  <c:v>0.10714285714285714</c:v>
                </c:pt>
                <c:pt idx="7">
                  <c:v>0.36363636363636365</c:v>
                </c:pt>
                <c:pt idx="8">
                  <c:v>0.3</c:v>
                </c:pt>
                <c:pt idx="9">
                  <c:v>0.375</c:v>
                </c:pt>
                <c:pt idx="10">
                  <c:v>0.3333333333333333</c:v>
                </c:pt>
                <c:pt idx="11">
                  <c:v>0.23529411764705882</c:v>
                </c:pt>
                <c:pt idx="12">
                  <c:v>0.3333333333333333</c:v>
                </c:pt>
                <c:pt idx="13">
                  <c:v>0.23809523809523808</c:v>
                </c:pt>
                <c:pt idx="14">
                  <c:v>0.2857142857142857</c:v>
                </c:pt>
                <c:pt idx="15">
                  <c:v>0.2608695652173913</c:v>
                </c:pt>
                <c:pt idx="16">
                  <c:v>0.18181818181818182</c:v>
                </c:pt>
                <c:pt idx="17">
                  <c:v>0.15789473684210525</c:v>
                </c:pt>
                <c:pt idx="18">
                  <c:v>0.23529411764705882</c:v>
                </c:pt>
                <c:pt idx="19">
                  <c:v>0.46153846153846156</c:v>
                </c:pt>
                <c:pt idx="20">
                  <c:v>0</c:v>
                </c:pt>
                <c:pt idx="21">
                  <c:v>0.5</c:v>
                </c:pt>
                <c:pt idx="22">
                  <c:v>0.16666666666666666</c:v>
                </c:pt>
                <c:pt idx="23">
                  <c:v>0.125</c:v>
                </c:pt>
                <c:pt idx="24">
                  <c:v>0</c:v>
                </c:pt>
                <c:pt idx="25">
                  <c:v>0</c:v>
                </c:pt>
                <c:pt idx="26">
                  <c:v>0.3</c:v>
                </c:pt>
                <c:pt idx="27">
                  <c:v>0.09090909090909091</c:v>
                </c:pt>
                <c:pt idx="28">
                  <c:v>0.25</c:v>
                </c:pt>
                <c:pt idx="29">
                  <c:v>0.1</c:v>
                </c:pt>
                <c:pt idx="30">
                  <c:v>0.16666666666666666</c:v>
                </c:pt>
                <c:pt idx="31">
                  <c:v>0.3333333333333333</c:v>
                </c:pt>
                <c:pt idx="32">
                  <c:v>0.125</c:v>
                </c:pt>
                <c:pt idx="33">
                  <c:v>0</c:v>
                </c:pt>
                <c:pt idx="34">
                  <c:v>0.2727272727272727</c:v>
                </c:pt>
                <c:pt idx="35">
                  <c:v>0.3333333333333333</c:v>
                </c:pt>
                <c:pt idx="36">
                  <c:v>0</c:v>
                </c:pt>
                <c:pt idx="37">
                  <c:v>0.3333333333333333</c:v>
                </c:pt>
                <c:pt idx="38">
                  <c:v>0.3333333333333333</c:v>
                </c:pt>
                <c:pt idx="39">
                  <c:v>0.25</c:v>
                </c:pt>
                <c:pt idx="40">
                  <c:v>0.08</c:v>
                </c:pt>
                <c:pt idx="41">
                  <c:v>0.6111111111111112</c:v>
                </c:pt>
                <c:pt idx="42">
                  <c:v>0.09090909090909091</c:v>
                </c:pt>
                <c:pt idx="43">
                  <c:v>0</c:v>
                </c:pt>
                <c:pt idx="44">
                  <c:v>0.3333333333333333</c:v>
                </c:pt>
                <c:pt idx="45">
                  <c:v>0.1111111111111111</c:v>
                </c:pt>
                <c:pt idx="46">
                  <c:v>0.5</c:v>
                </c:pt>
                <c:pt idx="47">
                  <c:v>0</c:v>
                </c:pt>
                <c:pt idx="48">
                  <c:v>0.45454545454545453</c:v>
                </c:pt>
                <c:pt idx="49">
                  <c:v>0.3333333333333333</c:v>
                </c:pt>
                <c:pt idx="50">
                  <c:v>0.4444444444444444</c:v>
                </c:pt>
                <c:pt idx="51">
                  <c:v>0.11764705882352941</c:v>
                </c:pt>
                <c:pt idx="52">
                  <c:v>0.2</c:v>
                </c:pt>
                <c:pt idx="53">
                  <c:v>0.2727272727272727</c:v>
                </c:pt>
                <c:pt idx="54">
                  <c:v>0.2</c:v>
                </c:pt>
                <c:pt idx="55">
                  <c:v>0.36363636363636365</c:v>
                </c:pt>
                <c:pt idx="56">
                  <c:v>0.25</c:v>
                </c:pt>
                <c:pt idx="57">
                  <c:v>0.2857142857142857</c:v>
                </c:pt>
                <c:pt idx="58">
                  <c:v>0.4444444444444444</c:v>
                </c:pt>
                <c:pt idx="59">
                  <c:v>0.6</c:v>
                </c:pt>
                <c:pt idx="60">
                  <c:v>0.2222222222222222</c:v>
                </c:pt>
                <c:pt idx="61">
                  <c:v>0.5384615384615384</c:v>
                </c:pt>
                <c:pt idx="62">
                  <c:v>0.3</c:v>
                </c:pt>
                <c:pt idx="63">
                  <c:v>0</c:v>
                </c:pt>
                <c:pt idx="64">
                  <c:v>0.125</c:v>
                </c:pt>
                <c:pt idx="65">
                  <c:v>0</c:v>
                </c:pt>
                <c:pt idx="66">
                  <c:v>0.4444444444444444</c:v>
                </c:pt>
                <c:pt idx="67">
                  <c:v>0.125</c:v>
                </c:pt>
                <c:pt idx="68">
                  <c:v>0.2</c:v>
                </c:pt>
                <c:pt idx="69">
                  <c:v>0.25</c:v>
                </c:pt>
                <c:pt idx="70">
                  <c:v>0.8</c:v>
                </c:pt>
                <c:pt idx="71">
                  <c:v>0.2222222222222222</c:v>
                </c:pt>
                <c:pt idx="72">
                  <c:v>0.21428571428571427</c:v>
                </c:pt>
                <c:pt idx="73">
                  <c:v>0</c:v>
                </c:pt>
                <c:pt idx="74">
                  <c:v>0.08333333333333333</c:v>
                </c:pt>
                <c:pt idx="75">
                  <c:v>0.4444444444444444</c:v>
                </c:pt>
                <c:pt idx="76">
                  <c:v>0.36363636363636365</c:v>
                </c:pt>
                <c:pt idx="77">
                  <c:v>0.5714285714285714</c:v>
                </c:pt>
                <c:pt idx="78">
                  <c:v>0.16666666666666666</c:v>
                </c:pt>
                <c:pt idx="79">
                  <c:v>0.5</c:v>
                </c:pt>
                <c:pt idx="80">
                  <c:v>0.3</c:v>
                </c:pt>
                <c:pt idx="81">
                  <c:v>0.125</c:v>
                </c:pt>
                <c:pt idx="82">
                  <c:v>0.8571428571428571</c:v>
                </c:pt>
                <c:pt idx="83">
                  <c:v>0.6153846153846154</c:v>
                </c:pt>
                <c:pt idx="84">
                  <c:v>0.1111111111111111</c:v>
                </c:pt>
                <c:pt idx="85">
                  <c:v>0.36363636363636365</c:v>
                </c:pt>
                <c:pt idx="86">
                  <c:v>0.3</c:v>
                </c:pt>
                <c:pt idx="87">
                  <c:v>0.2</c:v>
                </c:pt>
                <c:pt idx="88">
                  <c:v>0.4444444444444444</c:v>
                </c:pt>
                <c:pt idx="89">
                  <c:v>0.1111111111111111</c:v>
                </c:pt>
                <c:pt idx="90">
                  <c:v>0.3333333333333333</c:v>
                </c:pt>
                <c:pt idx="91">
                  <c:v>0.125</c:v>
                </c:pt>
                <c:pt idx="92">
                  <c:v>0.2222222222222222</c:v>
                </c:pt>
                <c:pt idx="93">
                  <c:v>0</c:v>
                </c:pt>
                <c:pt idx="94">
                  <c:v>0.125</c:v>
                </c:pt>
                <c:pt idx="95">
                  <c:v>0.25</c:v>
                </c:pt>
                <c:pt idx="96">
                  <c:v>0.25</c:v>
                </c:pt>
                <c:pt idx="97">
                  <c:v>0.16666666666666666</c:v>
                </c:pt>
                <c:pt idx="98">
                  <c:v>0.2857142857142857</c:v>
                </c:pt>
                <c:pt idx="99">
                  <c:v>0.25</c:v>
                </c:pt>
                <c:pt idx="100">
                  <c:v>0</c:v>
                </c:pt>
                <c:pt idx="101">
                  <c:v>0.2857142857142857</c:v>
                </c:pt>
                <c:pt idx="102">
                  <c:v>0.3333333333333333</c:v>
                </c:pt>
                <c:pt idx="103">
                  <c:v>0</c:v>
                </c:pt>
                <c:pt idx="104">
                  <c:v>0</c:v>
                </c:pt>
                <c:pt idx="105">
                  <c:v>0.25</c:v>
                </c:pt>
                <c:pt idx="106">
                  <c:v>0.3333333333333333</c:v>
                </c:pt>
                <c:pt idx="107">
                  <c:v>0</c:v>
                </c:pt>
                <c:pt idx="108">
                  <c:v>0.125</c:v>
                </c:pt>
                <c:pt idx="109">
                  <c:v>0.5</c:v>
                </c:pt>
                <c:pt idx="110">
                  <c:v>0</c:v>
                </c:pt>
                <c:pt idx="111">
                  <c:v>0</c:v>
                </c:pt>
                <c:pt idx="112">
                  <c:v>0.5</c:v>
                </c:pt>
                <c:pt idx="113">
                  <c:v>0.3333333333333333</c:v>
                </c:pt>
                <c:pt idx="114">
                  <c:v>0.4</c:v>
                </c:pt>
                <c:pt idx="115">
                  <c:v>0.5</c:v>
                </c:pt>
                <c:pt idx="116">
                  <c:v>0.1</c:v>
                </c:pt>
                <c:pt idx="117">
                  <c:v>0</c:v>
                </c:pt>
                <c:pt idx="118">
                  <c:v>0.25</c:v>
                </c:pt>
                <c:pt idx="119">
                  <c:v>0.2857142857142857</c:v>
                </c:pt>
                <c:pt idx="120">
                  <c:v>0.8333333333333334</c:v>
                </c:pt>
                <c:pt idx="121">
                  <c:v>0.42857142857142855</c:v>
                </c:pt>
                <c:pt idx="122">
                  <c:v>0.5</c:v>
                </c:pt>
                <c:pt idx="123">
                  <c:v>0.42105263157894735</c:v>
                </c:pt>
                <c:pt idx="124">
                  <c:v>0.375</c:v>
                </c:pt>
                <c:pt idx="125">
                  <c:v>0.36363636363636365</c:v>
                </c:pt>
                <c:pt idx="126">
                  <c:v>0.9090909090909091</c:v>
                </c:pt>
                <c:pt idx="127">
                  <c:v>1</c:v>
                </c:pt>
                <c:pt idx="128">
                  <c:v>0.5454545454545454</c:v>
                </c:pt>
                <c:pt idx="129">
                  <c:v>0.85</c:v>
                </c:pt>
                <c:pt idx="130">
                  <c:v>0.9</c:v>
                </c:pt>
                <c:pt idx="131">
                  <c:v>1</c:v>
                </c:pt>
                <c:pt idx="132">
                  <c:v>0.42857142857142855</c:v>
                </c:pt>
                <c:pt idx="133">
                  <c:v>0.5</c:v>
                </c:pt>
                <c:pt idx="134">
                  <c:v>0.2</c:v>
                </c:pt>
                <c:pt idx="135">
                  <c:v>0</c:v>
                </c:pt>
                <c:pt idx="136">
                  <c:v>0</c:v>
                </c:pt>
                <c:pt idx="137">
                  <c:v>0.5</c:v>
                </c:pt>
                <c:pt idx="138">
                  <c:v>0.2</c:v>
                </c:pt>
                <c:pt idx="139">
                  <c:v>0.1111111111111111</c:v>
                </c:pt>
                <c:pt idx="140">
                  <c:v>0</c:v>
                </c:pt>
                <c:pt idx="141">
                  <c:v>0.5</c:v>
                </c:pt>
                <c:pt idx="142">
                  <c:v>0</c:v>
                </c:pt>
                <c:pt idx="143">
                  <c:v>0.1111111111111111</c:v>
                </c:pt>
                <c:pt idx="144">
                  <c:v>0.125</c:v>
                </c:pt>
                <c:pt idx="145">
                  <c:v>0.21052631578947367</c:v>
                </c:pt>
                <c:pt idx="146">
                  <c:v>0.5555555555555556</c:v>
                </c:pt>
                <c:pt idx="147">
                  <c:v>0.36363636363636365</c:v>
                </c:pt>
                <c:pt idx="148">
                  <c:v>0.14285714285714285</c:v>
                </c:pt>
                <c:pt idx="149">
                  <c:v>0.2692307692307692</c:v>
                </c:pt>
                <c:pt idx="150">
                  <c:v>0.45454545454545453</c:v>
                </c:pt>
                <c:pt idx="151">
                  <c:v>0.15384615384615385</c:v>
                </c:pt>
                <c:pt idx="152">
                  <c:v>0.5</c:v>
                </c:pt>
                <c:pt idx="153">
                  <c:v>0.375</c:v>
                </c:pt>
                <c:pt idx="154">
                  <c:v>0.5384615384615384</c:v>
                </c:pt>
                <c:pt idx="155">
                  <c:v>1</c:v>
                </c:pt>
                <c:pt idx="156">
                  <c:v>0.8333333333333334</c:v>
                </c:pt>
                <c:pt idx="157">
                  <c:v>0.875</c:v>
                </c:pt>
                <c:pt idx="158">
                  <c:v>0.9166666666666666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0.8</c:v>
                </c:pt>
                <c:pt idx="164">
                  <c:v>0.47619047619047616</c:v>
                </c:pt>
                <c:pt idx="165">
                  <c:v>0</c:v>
                </c:pt>
                <c:pt idx="166">
                  <c:v>0.3684210526315789</c:v>
                </c:pt>
                <c:pt idx="167">
                  <c:v>0.23076923076923078</c:v>
                </c:pt>
                <c:pt idx="168">
                  <c:v>0.375</c:v>
                </c:pt>
                <c:pt idx="169">
                  <c:v>0.5</c:v>
                </c:pt>
                <c:pt idx="170">
                  <c:v>0.25</c:v>
                </c:pt>
                <c:pt idx="171">
                  <c:v>0.1875</c:v>
                </c:pt>
                <c:pt idx="172">
                  <c:v>0.7857142857142857</c:v>
                </c:pt>
                <c:pt idx="173">
                  <c:v>0</c:v>
                </c:pt>
                <c:pt idx="174">
                  <c:v>0.5416666666666666</c:v>
                </c:pt>
                <c:pt idx="175">
                  <c:v>0.5</c:v>
                </c:pt>
                <c:pt idx="176">
                  <c:v>0.2</c:v>
                </c:pt>
                <c:pt idx="177">
                  <c:v>0.1</c:v>
                </c:pt>
                <c:pt idx="178">
                  <c:v>0.625</c:v>
                </c:pt>
                <c:pt idx="179">
                  <c:v>0.2</c:v>
                </c:pt>
                <c:pt idx="180">
                  <c:v>0.2222222222222222</c:v>
                </c:pt>
                <c:pt idx="181">
                  <c:v>0.36363636363636365</c:v>
                </c:pt>
                <c:pt idx="182">
                  <c:v>0.3333333333333333</c:v>
                </c:pt>
                <c:pt idx="183">
                  <c:v>1</c:v>
                </c:pt>
                <c:pt idx="184">
                  <c:v>0.2</c:v>
                </c:pt>
                <c:pt idx="185">
                  <c:v>0</c:v>
                </c:pt>
                <c:pt idx="186">
                  <c:v>0.2857142857142857</c:v>
                </c:pt>
                <c:pt idx="187">
                  <c:v>0.13333333333333333</c:v>
                </c:pt>
                <c:pt idx="188">
                  <c:v>0.8181818181818182</c:v>
                </c:pt>
                <c:pt idx="189">
                  <c:v>0.36363636363636365</c:v>
                </c:pt>
                <c:pt idx="190">
                  <c:v>0.7272727272727273</c:v>
                </c:pt>
                <c:pt idx="191">
                  <c:v>0.3333333333333333</c:v>
                </c:pt>
                <c:pt idx="192">
                  <c:v>0.23809523809523808</c:v>
                </c:pt>
                <c:pt idx="193">
                  <c:v>0.25</c:v>
                </c:pt>
                <c:pt idx="194">
                  <c:v>0.3333333333333333</c:v>
                </c:pt>
                <c:pt idx="195">
                  <c:v>0.25</c:v>
                </c:pt>
                <c:pt idx="196">
                  <c:v>0.3076923076923077</c:v>
                </c:pt>
                <c:pt idx="197">
                  <c:v>0.375</c:v>
                </c:pt>
                <c:pt idx="198">
                  <c:v>0.35714285714285715</c:v>
                </c:pt>
                <c:pt idx="199">
                  <c:v>0.45454545454545453</c:v>
                </c:pt>
                <c:pt idx="200">
                  <c:v>0.5652173913043478</c:v>
                </c:pt>
                <c:pt idx="201">
                  <c:v>0.5</c:v>
                </c:pt>
                <c:pt idx="202">
                  <c:v>0</c:v>
                </c:pt>
                <c:pt idx="203">
                  <c:v>0.26666666666666666</c:v>
                </c:pt>
                <c:pt idx="204">
                  <c:v>0.25</c:v>
                </c:pt>
                <c:pt idx="205">
                  <c:v>0.5</c:v>
                </c:pt>
                <c:pt idx="206">
                  <c:v>0.6</c:v>
                </c:pt>
                <c:pt idx="207">
                  <c:v>0</c:v>
                </c:pt>
                <c:pt idx="208">
                  <c:v>0.2222222222222222</c:v>
                </c:pt>
                <c:pt idx="209">
                  <c:v>0.16666666666666666</c:v>
                </c:pt>
                <c:pt idx="210">
                  <c:v>0.875</c:v>
                </c:pt>
                <c:pt idx="211">
                  <c:v>0.7</c:v>
                </c:pt>
                <c:pt idx="212">
                  <c:v>0.7777777777777778</c:v>
                </c:pt>
                <c:pt idx="213">
                  <c:v>0.8461538461538461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0.9</c:v>
                </c:pt>
              </c:numCache>
            </c:numRef>
          </c:val>
          <c:smooth val="0"/>
        </c:ser>
        <c:marker val="1"/>
        <c:axId val="28428712"/>
        <c:axId val="54531817"/>
      </c:lineChart>
      <c:dateAx>
        <c:axId val="28428712"/>
        <c:scaling>
          <c:orientation val="minMax"/>
          <c:max val="45230"/>
        </c:scaling>
        <c:axPos val="b"/>
        <c:delete val="0"/>
        <c:numFmt formatCode="mm\-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auto val="0"/>
        <c:majorUnit val="14"/>
        <c:majorTimeUnit val="days"/>
        <c:noMultiLvlLbl val="0"/>
      </c:dateAx>
      <c:valAx>
        <c:axId val="5453181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28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6425"/>
          <c:y val="0.02625"/>
          <c:w val="0.33875"/>
          <c:h val="0.15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MRs: FP rate distribution</a:t>
            </a:r>
          </a:p>
        </c:rich>
      </c:tx>
      <c:layout>
        <c:manualLayout>
          <c:xMode val="factor"/>
          <c:yMode val="factor"/>
          <c:x val="0.00975"/>
          <c:y val="0.0155"/>
        </c:manualLayout>
      </c:layout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v>TestBot Adjusted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'MR Daily'!$AG$16:$AG$35</c:f>
              <c:numCach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1.0001</c:v>
                </c:pt>
              </c:numCache>
            </c:numRef>
          </c:xVal>
          <c:yVal>
            <c:numRef>
              <c:f>'MR Daily'!$AH$16:$AH$35</c:f>
              <c:numCache>
                <c:ptCount val="20"/>
                <c:pt idx="0">
                  <c:v>0.4222222222222222</c:v>
                </c:pt>
                <c:pt idx="1">
                  <c:v>0.1</c:v>
                </c:pt>
                <c:pt idx="2">
                  <c:v>0.17222222222222222</c:v>
                </c:pt>
                <c:pt idx="3">
                  <c:v>0.08333333333333333</c:v>
                </c:pt>
                <c:pt idx="4">
                  <c:v>0.1</c:v>
                </c:pt>
                <c:pt idx="5">
                  <c:v>0.07222222222222222</c:v>
                </c:pt>
                <c:pt idx="6">
                  <c:v>0.022222222222222223</c:v>
                </c:pt>
                <c:pt idx="7">
                  <c:v>0.016666666666666666</c:v>
                </c:pt>
                <c:pt idx="8">
                  <c:v>0.005555555555555556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0.005555555555555556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TestBot Raw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'MR Daily'!$AG$16:$AG$35</c:f>
              <c:numCach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1.0001</c:v>
                </c:pt>
              </c:numCache>
            </c:numRef>
          </c:xVal>
          <c:yVal>
            <c:numRef>
              <c:f>'MR Daily'!$AJ$16:$AJ$35</c:f>
              <c:numCache>
                <c:ptCount val="20"/>
                <c:pt idx="0">
                  <c:v>0.3611111111111111</c:v>
                </c:pt>
                <c:pt idx="1">
                  <c:v>0.08888888888888889</c:v>
                </c:pt>
                <c:pt idx="2">
                  <c:v>0.15</c:v>
                </c:pt>
                <c:pt idx="3">
                  <c:v>0.07777777777777778</c:v>
                </c:pt>
                <c:pt idx="4">
                  <c:v>0.08333333333333333</c:v>
                </c:pt>
                <c:pt idx="5">
                  <c:v>0.1</c:v>
                </c:pt>
                <c:pt idx="6">
                  <c:v>0.06111111111111111</c:v>
                </c:pt>
                <c:pt idx="7">
                  <c:v>0.005555555555555556</c:v>
                </c:pt>
                <c:pt idx="8">
                  <c:v>0.011111111111111112</c:v>
                </c:pt>
                <c:pt idx="9">
                  <c:v>0</c:v>
                </c:pt>
                <c:pt idx="10">
                  <c:v>0.027777777777777776</c:v>
                </c:pt>
                <c:pt idx="11">
                  <c:v>0.005555555555555556</c:v>
                </c:pt>
                <c:pt idx="12">
                  <c:v>0</c:v>
                </c:pt>
                <c:pt idx="13">
                  <c:v>0.011111111111111112</c:v>
                </c:pt>
                <c:pt idx="14">
                  <c:v>0.005555555555555556</c:v>
                </c:pt>
                <c:pt idx="15">
                  <c:v>0</c:v>
                </c:pt>
                <c:pt idx="16">
                  <c:v>0.011111111111111112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GitLab CI Adjusted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'MR Daily'!$AG$16:$AG$35</c:f>
              <c:numCach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1.0001</c:v>
                </c:pt>
              </c:numCache>
            </c:numRef>
          </c:xVal>
          <c:yVal>
            <c:numRef>
              <c:f>'MR Daily'!$AL$16:$AL$35</c:f>
              <c:numCache>
                <c:ptCount val="20"/>
                <c:pt idx="0">
                  <c:v>0.1187214611872146</c:v>
                </c:pt>
                <c:pt idx="1">
                  <c:v>0.0228310502283105</c:v>
                </c:pt>
                <c:pt idx="2">
                  <c:v>0.1141552511415525</c:v>
                </c:pt>
                <c:pt idx="3">
                  <c:v>0.0410958904109589</c:v>
                </c:pt>
                <c:pt idx="4">
                  <c:v>0.0958904109589041</c:v>
                </c:pt>
                <c:pt idx="5">
                  <c:v>0.1095890410958904</c:v>
                </c:pt>
                <c:pt idx="6">
                  <c:v>0.0958904109589041</c:v>
                </c:pt>
                <c:pt idx="7">
                  <c:v>0.0684931506849315</c:v>
                </c:pt>
                <c:pt idx="8">
                  <c:v>0.0410958904109589</c:v>
                </c:pt>
                <c:pt idx="9">
                  <c:v>0.0228310502283105</c:v>
                </c:pt>
                <c:pt idx="10">
                  <c:v>0.0867579908675799</c:v>
                </c:pt>
                <c:pt idx="11">
                  <c:v>0.0136986301369863</c:v>
                </c:pt>
                <c:pt idx="12">
                  <c:v>0.0228310502283105</c:v>
                </c:pt>
                <c:pt idx="13">
                  <c:v>0</c:v>
                </c:pt>
                <c:pt idx="14">
                  <c:v>0.0091324200913242</c:v>
                </c:pt>
                <c:pt idx="15">
                  <c:v>0.0091324200913242</c:v>
                </c:pt>
                <c:pt idx="16">
                  <c:v>0.0273972602739726</c:v>
                </c:pt>
                <c:pt idx="17">
                  <c:v>0.0182648401826484</c:v>
                </c:pt>
                <c:pt idx="18">
                  <c:v>0.0182648401826484</c:v>
                </c:pt>
                <c:pt idx="19">
                  <c:v>0.0639269406392694</c:v>
                </c:pt>
              </c:numCache>
            </c:numRef>
          </c:yVal>
          <c:smooth val="1"/>
        </c:ser>
        <c:ser>
          <c:idx val="3"/>
          <c:order val="3"/>
          <c:tx>
            <c:v>GitLab CI Raw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'MR Daily'!$AG$16:$AG$35</c:f>
              <c:numCach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1.0001</c:v>
                </c:pt>
              </c:numCache>
            </c:numRef>
          </c:xVal>
          <c:yVal>
            <c:numRef>
              <c:f>'MR Daily'!$AN$16:$AN$35</c:f>
              <c:numCache>
                <c:ptCount val="20"/>
                <c:pt idx="0">
                  <c:v>0.091324200913242</c:v>
                </c:pt>
                <c:pt idx="1">
                  <c:v>0.0182648401826484</c:v>
                </c:pt>
                <c:pt idx="2">
                  <c:v>0.0958904109589041</c:v>
                </c:pt>
                <c:pt idx="3">
                  <c:v>0.0273972602739726</c:v>
                </c:pt>
                <c:pt idx="4">
                  <c:v>0.0593607305936073</c:v>
                </c:pt>
                <c:pt idx="5">
                  <c:v>0.0958904109589041</c:v>
                </c:pt>
                <c:pt idx="6">
                  <c:v>0.1050228310502283</c:v>
                </c:pt>
                <c:pt idx="7">
                  <c:v>0.0410958904109589</c:v>
                </c:pt>
                <c:pt idx="8">
                  <c:v>0.0593607305936073</c:v>
                </c:pt>
                <c:pt idx="9">
                  <c:v>0.0273972602739726</c:v>
                </c:pt>
                <c:pt idx="10">
                  <c:v>0.091324200913242</c:v>
                </c:pt>
                <c:pt idx="11">
                  <c:v>0.0091324200913242</c:v>
                </c:pt>
                <c:pt idx="12">
                  <c:v>0.0410958904109589</c:v>
                </c:pt>
                <c:pt idx="13">
                  <c:v>0.0136986301369863</c:v>
                </c:pt>
                <c:pt idx="14">
                  <c:v>0</c:v>
                </c:pt>
                <c:pt idx="15">
                  <c:v>0.0273972602739726</c:v>
                </c:pt>
                <c:pt idx="16">
                  <c:v>0.0365296803652968</c:v>
                </c:pt>
                <c:pt idx="17">
                  <c:v>0.0273972602739726</c:v>
                </c:pt>
                <c:pt idx="18">
                  <c:v>0.0410958904109589</c:v>
                </c:pt>
                <c:pt idx="19">
                  <c:v>0.091324200913242</c:v>
                </c:pt>
              </c:numCache>
            </c:numRef>
          </c:yVal>
          <c:smooth val="1"/>
        </c:ser>
        <c:axId val="21024306"/>
        <c:axId val="55001027"/>
      </c:scatterChart>
      <c:valAx>
        <c:axId val="21024306"/>
        <c:scaling>
          <c:orientation val="minMax"/>
          <c:max val="1"/>
          <c:min val="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01027"/>
        <c:crosses val="autoZero"/>
        <c:crossBetween val="midCat"/>
        <c:dispUnits/>
        <c:majorUnit val="0.05"/>
        <c:minorUnit val="0.04"/>
      </c:valAx>
      <c:valAx>
        <c:axId val="55001027"/>
        <c:scaling>
          <c:orientation val="minMax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24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0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MRs: FP rate cumulative distribution</a:t>
            </a:r>
          </a:p>
        </c:rich>
      </c:tx>
      <c:layout>
        <c:manualLayout>
          <c:xMode val="factor"/>
          <c:yMode val="factor"/>
          <c:x val="-0.00675"/>
          <c:y val="0.7835"/>
        </c:manualLayout>
      </c:layout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tx>
            <c:v>TestBot Adjusted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'MR Daily'!$AG$16:$AG$35</c:f>
              <c:numCach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1.0001</c:v>
                </c:pt>
              </c:numCache>
            </c:numRef>
          </c:xVal>
          <c:yVal>
            <c:numRef>
              <c:f>'MR Daily'!$AI$16:$AI$35</c:f>
              <c:numCache>
                <c:ptCount val="20"/>
                <c:pt idx="0">
                  <c:v>0.4222222222222222</c:v>
                </c:pt>
                <c:pt idx="1">
                  <c:v>0.5222222222222223</c:v>
                </c:pt>
                <c:pt idx="2">
                  <c:v>0.6944444444444444</c:v>
                </c:pt>
                <c:pt idx="3">
                  <c:v>0.7777777777777778</c:v>
                </c:pt>
                <c:pt idx="4">
                  <c:v>0.8777777777777778</c:v>
                </c:pt>
                <c:pt idx="5">
                  <c:v>0.95</c:v>
                </c:pt>
                <c:pt idx="6">
                  <c:v>0.9722222222222222</c:v>
                </c:pt>
                <c:pt idx="7">
                  <c:v>0.9888888888888889</c:v>
                </c:pt>
                <c:pt idx="8">
                  <c:v>0.9944444444444445</c:v>
                </c:pt>
                <c:pt idx="9">
                  <c:v>0.9944444444444445</c:v>
                </c:pt>
                <c:pt idx="10">
                  <c:v>0.9944444444444445</c:v>
                </c:pt>
                <c:pt idx="11">
                  <c:v>0.9944444444444445</c:v>
                </c:pt>
                <c:pt idx="12">
                  <c:v>0.9944444444444445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v>TestBot Raw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'MR Daily'!$AG$16:$AG$35</c:f>
              <c:numCach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1.0001</c:v>
                </c:pt>
              </c:numCache>
            </c:numRef>
          </c:xVal>
          <c:yVal>
            <c:numRef>
              <c:f>'MR Daily'!$AK$16:$AK$35</c:f>
              <c:numCache>
                <c:ptCount val="20"/>
                <c:pt idx="0">
                  <c:v>0.3611111111111111</c:v>
                </c:pt>
                <c:pt idx="1">
                  <c:v>0.45</c:v>
                </c:pt>
                <c:pt idx="2">
                  <c:v>0.6</c:v>
                </c:pt>
                <c:pt idx="3">
                  <c:v>0.6777777777777778</c:v>
                </c:pt>
                <c:pt idx="4">
                  <c:v>0.7611111111111112</c:v>
                </c:pt>
                <c:pt idx="5">
                  <c:v>0.8611111111111112</c:v>
                </c:pt>
                <c:pt idx="6">
                  <c:v>0.9222222222222223</c:v>
                </c:pt>
                <c:pt idx="7">
                  <c:v>0.9277777777777778</c:v>
                </c:pt>
                <c:pt idx="8">
                  <c:v>0.9388888888888889</c:v>
                </c:pt>
                <c:pt idx="9">
                  <c:v>0.9388888888888889</c:v>
                </c:pt>
                <c:pt idx="10">
                  <c:v>0.9666666666666667</c:v>
                </c:pt>
                <c:pt idx="11">
                  <c:v>0.9722222222222222</c:v>
                </c:pt>
                <c:pt idx="12">
                  <c:v>0.9722222222222222</c:v>
                </c:pt>
                <c:pt idx="13">
                  <c:v>0.9833333333333333</c:v>
                </c:pt>
                <c:pt idx="14">
                  <c:v>0.9888888888888888</c:v>
                </c:pt>
                <c:pt idx="15">
                  <c:v>0.9888888888888888</c:v>
                </c:pt>
                <c:pt idx="16">
                  <c:v>0.9999999999999999</c:v>
                </c:pt>
                <c:pt idx="17">
                  <c:v>0.9999999999999999</c:v>
                </c:pt>
                <c:pt idx="18">
                  <c:v>0.9999999999999999</c:v>
                </c:pt>
                <c:pt idx="19">
                  <c:v>0.9999999999999999</c:v>
                </c:pt>
              </c:numCache>
            </c:numRef>
          </c:yVal>
          <c:smooth val="1"/>
        </c:ser>
        <c:ser>
          <c:idx val="2"/>
          <c:order val="2"/>
          <c:tx>
            <c:v>GitLab CI Adjusted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'MR Daily'!$AG$16:$AG$35</c:f>
              <c:numCach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1.0001</c:v>
                </c:pt>
              </c:numCache>
            </c:numRef>
          </c:xVal>
          <c:yVal>
            <c:numRef>
              <c:f>'MR Daily'!$AM$16:$AM$35</c:f>
              <c:numCache>
                <c:ptCount val="20"/>
                <c:pt idx="0">
                  <c:v>0.1187214611872146</c:v>
                </c:pt>
                <c:pt idx="1">
                  <c:v>0.1415525114155251</c:v>
                </c:pt>
                <c:pt idx="2">
                  <c:v>0.2557077625570776</c:v>
                </c:pt>
                <c:pt idx="3">
                  <c:v>0.2968036529680365</c:v>
                </c:pt>
                <c:pt idx="4">
                  <c:v>0.3926940639269406</c:v>
                </c:pt>
                <c:pt idx="5">
                  <c:v>0.502283105022831</c:v>
                </c:pt>
                <c:pt idx="6">
                  <c:v>0.5981735159817352</c:v>
                </c:pt>
                <c:pt idx="7">
                  <c:v>0.6666666666666667</c:v>
                </c:pt>
                <c:pt idx="8">
                  <c:v>0.7077625570776256</c:v>
                </c:pt>
                <c:pt idx="9">
                  <c:v>0.730593607305936</c:v>
                </c:pt>
                <c:pt idx="10">
                  <c:v>0.817351598173516</c:v>
                </c:pt>
                <c:pt idx="11">
                  <c:v>0.8310502283105023</c:v>
                </c:pt>
                <c:pt idx="12">
                  <c:v>0.8538812785388128</c:v>
                </c:pt>
                <c:pt idx="13">
                  <c:v>0.8538812785388128</c:v>
                </c:pt>
                <c:pt idx="14">
                  <c:v>0.863013698630137</c:v>
                </c:pt>
                <c:pt idx="15">
                  <c:v>0.8721461187214612</c:v>
                </c:pt>
                <c:pt idx="16">
                  <c:v>0.8995433789954338</c:v>
                </c:pt>
                <c:pt idx="17">
                  <c:v>0.9178082191780822</c:v>
                </c:pt>
                <c:pt idx="18">
                  <c:v>0.9360730593607306</c:v>
                </c:pt>
                <c:pt idx="19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GitLab CI Raw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'MR Daily'!$AG$16:$AG$35</c:f>
              <c:numCach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1.0001</c:v>
                </c:pt>
              </c:numCache>
            </c:numRef>
          </c:xVal>
          <c:yVal>
            <c:numRef>
              <c:f>'MR Daily'!$AO$16:$AO$35</c:f>
              <c:numCache>
                <c:ptCount val="20"/>
                <c:pt idx="0">
                  <c:v>0.091324200913242</c:v>
                </c:pt>
                <c:pt idx="1">
                  <c:v>0.1095890410958904</c:v>
                </c:pt>
                <c:pt idx="2">
                  <c:v>0.2054794520547945</c:v>
                </c:pt>
                <c:pt idx="3">
                  <c:v>0.2328767123287671</c:v>
                </c:pt>
                <c:pt idx="4">
                  <c:v>0.2922374429223744</c:v>
                </c:pt>
                <c:pt idx="5">
                  <c:v>0.3881278538812785</c:v>
                </c:pt>
                <c:pt idx="6">
                  <c:v>0.4931506849315068</c:v>
                </c:pt>
                <c:pt idx="7">
                  <c:v>0.5342465753424657</c:v>
                </c:pt>
                <c:pt idx="8">
                  <c:v>0.5936073059360729</c:v>
                </c:pt>
                <c:pt idx="9">
                  <c:v>0.6210045662100455</c:v>
                </c:pt>
                <c:pt idx="10">
                  <c:v>0.7123287671232875</c:v>
                </c:pt>
                <c:pt idx="11">
                  <c:v>0.7214611872146117</c:v>
                </c:pt>
                <c:pt idx="12">
                  <c:v>0.7625570776255706</c:v>
                </c:pt>
                <c:pt idx="13">
                  <c:v>0.7762557077625569</c:v>
                </c:pt>
                <c:pt idx="14">
                  <c:v>0.7762557077625569</c:v>
                </c:pt>
                <c:pt idx="15">
                  <c:v>0.8036529680365295</c:v>
                </c:pt>
                <c:pt idx="16">
                  <c:v>0.8401826484018263</c:v>
                </c:pt>
                <c:pt idx="17">
                  <c:v>0.8675799086757989</c:v>
                </c:pt>
                <c:pt idx="18">
                  <c:v>0.9086757990867578</c:v>
                </c:pt>
                <c:pt idx="19">
                  <c:v>0.9999999999999998</c:v>
                </c:pt>
              </c:numCache>
            </c:numRef>
          </c:yVal>
          <c:smooth val="1"/>
        </c:ser>
        <c:axId val="25247196"/>
        <c:axId val="25898173"/>
      </c:scatterChart>
      <c:valAx>
        <c:axId val="25247196"/>
        <c:scaling>
          <c:orientation val="minMax"/>
          <c:max val="1"/>
          <c:min val="0.05"/>
        </c:scaling>
        <c:axPos val="b"/>
        <c:delete val="0"/>
        <c:numFmt formatCode="0%" sourceLinked="0"/>
        <c:majorTickMark val="out"/>
        <c:minorTickMark val="none"/>
        <c:tickLblPos val="nextTo"/>
        <c:crossAx val="25898173"/>
        <c:crosses val="autoZero"/>
        <c:crossBetween val="midCat"/>
        <c:dispUnits/>
        <c:majorUnit val="0.05"/>
        <c:minorUnit val="0.04"/>
      </c:valAx>
      <c:valAx>
        <c:axId val="2589817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24719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7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MRs: FP rate cumulative freq</a:t>
            </a:r>
          </a:p>
        </c:rich>
      </c:tx>
      <c:layout>
        <c:manualLayout>
          <c:xMode val="factor"/>
          <c:yMode val="factor"/>
          <c:x val="0.30475"/>
          <c:y val="0.113"/>
        </c:manualLayout>
      </c:layout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1075"/>
          <c:y val="0"/>
          <c:w val="0.98925"/>
          <c:h val="0.98675"/>
        </c:manualLayout>
      </c:layout>
      <c:scatterChart>
        <c:scatterStyle val="smoothMarker"/>
        <c:varyColors val="0"/>
        <c:ser>
          <c:idx val="0"/>
          <c:order val="0"/>
          <c:tx>
            <c:v>TestBot rate &lt; 10%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'MR Daily'!$A$38:$A$399</c:f>
              <c:strCache>
                <c:ptCount val="362"/>
                <c:pt idx="0">
                  <c:v>44908</c:v>
                </c:pt>
                <c:pt idx="1">
                  <c:v>44909</c:v>
                </c:pt>
                <c:pt idx="2">
                  <c:v>44910</c:v>
                </c:pt>
                <c:pt idx="3">
                  <c:v>44911</c:v>
                </c:pt>
                <c:pt idx="4">
                  <c:v>44914</c:v>
                </c:pt>
                <c:pt idx="5">
                  <c:v>44915</c:v>
                </c:pt>
                <c:pt idx="6">
                  <c:v>44916</c:v>
                </c:pt>
                <c:pt idx="7">
                  <c:v>44917</c:v>
                </c:pt>
                <c:pt idx="8">
                  <c:v>44932</c:v>
                </c:pt>
                <c:pt idx="9">
                  <c:v>44935</c:v>
                </c:pt>
                <c:pt idx="10">
                  <c:v>44936</c:v>
                </c:pt>
                <c:pt idx="11">
                  <c:v>44937</c:v>
                </c:pt>
                <c:pt idx="12">
                  <c:v>44938</c:v>
                </c:pt>
                <c:pt idx="13">
                  <c:v>44939</c:v>
                </c:pt>
                <c:pt idx="14">
                  <c:v>44942</c:v>
                </c:pt>
                <c:pt idx="15">
                  <c:v>44944</c:v>
                </c:pt>
                <c:pt idx="16">
                  <c:v>44945</c:v>
                </c:pt>
                <c:pt idx="17">
                  <c:v>44946</c:v>
                </c:pt>
                <c:pt idx="18">
                  <c:v>44950</c:v>
                </c:pt>
                <c:pt idx="19">
                  <c:v>44951</c:v>
                </c:pt>
                <c:pt idx="20">
                  <c:v>44952</c:v>
                </c:pt>
                <c:pt idx="21">
                  <c:v>44956</c:v>
                </c:pt>
                <c:pt idx="22">
                  <c:v>44957</c:v>
                </c:pt>
                <c:pt idx="23">
                  <c:v>44958</c:v>
                </c:pt>
                <c:pt idx="24">
                  <c:v>44959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44970</c:v>
                </c:pt>
                <c:pt idx="31">
                  <c:v>44971</c:v>
                </c:pt>
                <c:pt idx="32">
                  <c:v>44972</c:v>
                </c:pt>
                <c:pt idx="33">
                  <c:v>44973</c:v>
                </c:pt>
                <c:pt idx="34">
                  <c:v>44974</c:v>
                </c:pt>
                <c:pt idx="35">
                  <c:v>44977</c:v>
                </c:pt>
                <c:pt idx="36">
                  <c:v>44978</c:v>
                </c:pt>
                <c:pt idx="37">
                  <c:v>44979</c:v>
                </c:pt>
                <c:pt idx="38">
                  <c:v>44980</c:v>
                </c:pt>
                <c:pt idx="39">
                  <c:v>44981</c:v>
                </c:pt>
                <c:pt idx="40">
                  <c:v>44984</c:v>
                </c:pt>
                <c:pt idx="41">
                  <c:v>44985</c:v>
                </c:pt>
                <c:pt idx="42">
                  <c:v>44986</c:v>
                </c:pt>
                <c:pt idx="43">
                  <c:v>44987</c:v>
                </c:pt>
                <c:pt idx="44">
                  <c:v>44988</c:v>
                </c:pt>
                <c:pt idx="45">
                  <c:v>44991</c:v>
                </c:pt>
                <c:pt idx="46">
                  <c:v>44992</c:v>
                </c:pt>
                <c:pt idx="47">
                  <c:v>44993</c:v>
                </c:pt>
                <c:pt idx="48">
                  <c:v>44994</c:v>
                </c:pt>
                <c:pt idx="49">
                  <c:v>44995</c:v>
                </c:pt>
                <c:pt idx="50">
                  <c:v>44998</c:v>
                </c:pt>
                <c:pt idx="51">
                  <c:v>44999</c:v>
                </c:pt>
                <c:pt idx="52">
                  <c:v>45000</c:v>
                </c:pt>
                <c:pt idx="53">
                  <c:v>45001</c:v>
                </c:pt>
                <c:pt idx="54">
                  <c:v>45002</c:v>
                </c:pt>
                <c:pt idx="55">
                  <c:v>45005</c:v>
                </c:pt>
                <c:pt idx="56">
                  <c:v>45006</c:v>
                </c:pt>
                <c:pt idx="57">
                  <c:v>45007</c:v>
                </c:pt>
                <c:pt idx="58">
                  <c:v>45008</c:v>
                </c:pt>
                <c:pt idx="59">
                  <c:v>45009</c:v>
                </c:pt>
                <c:pt idx="60">
                  <c:v>45012</c:v>
                </c:pt>
                <c:pt idx="61">
                  <c:v>45013</c:v>
                </c:pt>
                <c:pt idx="62">
                  <c:v>45014</c:v>
                </c:pt>
                <c:pt idx="63">
                  <c:v>45015</c:v>
                </c:pt>
                <c:pt idx="64">
                  <c:v>45016</c:v>
                </c:pt>
                <c:pt idx="65">
                  <c:v>45019</c:v>
                </c:pt>
                <c:pt idx="66">
                  <c:v>45020</c:v>
                </c:pt>
                <c:pt idx="67">
                  <c:v>45021</c:v>
                </c:pt>
                <c:pt idx="68">
                  <c:v>45022</c:v>
                </c:pt>
                <c:pt idx="69">
                  <c:v>45023</c:v>
                </c:pt>
                <c:pt idx="70">
                  <c:v>45026</c:v>
                </c:pt>
                <c:pt idx="71">
                  <c:v>45027</c:v>
                </c:pt>
                <c:pt idx="72">
                  <c:v>45028</c:v>
                </c:pt>
                <c:pt idx="73">
                  <c:v>45029</c:v>
                </c:pt>
                <c:pt idx="74">
                  <c:v>45030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45040</c:v>
                </c:pt>
                <c:pt idx="81">
                  <c:v>45041</c:v>
                </c:pt>
                <c:pt idx="82">
                  <c:v>45042</c:v>
                </c:pt>
                <c:pt idx="83">
                  <c:v>45043</c:v>
                </c:pt>
                <c:pt idx="84">
                  <c:v>45044</c:v>
                </c:pt>
                <c:pt idx="85">
                  <c:v>45047</c:v>
                </c:pt>
                <c:pt idx="86">
                  <c:v>45048</c:v>
                </c:pt>
                <c:pt idx="87">
                  <c:v>45049</c:v>
                </c:pt>
                <c:pt idx="88">
                  <c:v>45050</c:v>
                </c:pt>
                <c:pt idx="89">
                  <c:v>45051</c:v>
                </c:pt>
                <c:pt idx="90">
                  <c:v>45054</c:v>
                </c:pt>
                <c:pt idx="91">
                  <c:v>45055</c:v>
                </c:pt>
                <c:pt idx="92">
                  <c:v>45056</c:v>
                </c:pt>
                <c:pt idx="93">
                  <c:v>45057</c:v>
                </c:pt>
                <c:pt idx="94">
                  <c:v>45058</c:v>
                </c:pt>
                <c:pt idx="95">
                  <c:v>45061</c:v>
                </c:pt>
                <c:pt idx="96">
                  <c:v>45062</c:v>
                </c:pt>
                <c:pt idx="97">
                  <c:v>45064</c:v>
                </c:pt>
                <c:pt idx="98">
                  <c:v>45065</c:v>
                </c:pt>
                <c:pt idx="99">
                  <c:v>45068</c:v>
                </c:pt>
                <c:pt idx="100">
                  <c:v>45069</c:v>
                </c:pt>
                <c:pt idx="101">
                  <c:v>45070</c:v>
                </c:pt>
                <c:pt idx="102">
                  <c:v>45072</c:v>
                </c:pt>
                <c:pt idx="103">
                  <c:v>45075</c:v>
                </c:pt>
                <c:pt idx="104">
                  <c:v>45076</c:v>
                </c:pt>
                <c:pt idx="105">
                  <c:v>45077</c:v>
                </c:pt>
                <c:pt idx="106">
                  <c:v>45078</c:v>
                </c:pt>
                <c:pt idx="107">
                  <c:v>45079</c:v>
                </c:pt>
                <c:pt idx="108">
                  <c:v>45082</c:v>
                </c:pt>
                <c:pt idx="109">
                  <c:v>45083</c:v>
                </c:pt>
                <c:pt idx="110">
                  <c:v>45084</c:v>
                </c:pt>
                <c:pt idx="111">
                  <c:v>45085</c:v>
                </c:pt>
                <c:pt idx="112">
                  <c:v>45086</c:v>
                </c:pt>
                <c:pt idx="113">
                  <c:v>45089</c:v>
                </c:pt>
                <c:pt idx="114">
                  <c:v>45090</c:v>
                </c:pt>
                <c:pt idx="115">
                  <c:v>45091</c:v>
                </c:pt>
                <c:pt idx="116">
                  <c:v>45092</c:v>
                </c:pt>
                <c:pt idx="117">
                  <c:v>45093</c:v>
                </c:pt>
                <c:pt idx="118">
                  <c:v>45096</c:v>
                </c:pt>
                <c:pt idx="119">
                  <c:v>45097</c:v>
                </c:pt>
                <c:pt idx="120">
                  <c:v>45098</c:v>
                </c:pt>
                <c:pt idx="121">
                  <c:v>45099</c:v>
                </c:pt>
                <c:pt idx="122">
                  <c:v>45100</c:v>
                </c:pt>
                <c:pt idx="123">
                  <c:v>45103</c:v>
                </c:pt>
                <c:pt idx="124">
                  <c:v>45104</c:v>
                </c:pt>
                <c:pt idx="125">
                  <c:v>45105</c:v>
                </c:pt>
                <c:pt idx="126">
                  <c:v>45106</c:v>
                </c:pt>
                <c:pt idx="127">
                  <c:v>45107</c:v>
                </c:pt>
                <c:pt idx="128">
                  <c:v>45111</c:v>
                </c:pt>
                <c:pt idx="129">
                  <c:v>45112</c:v>
                </c:pt>
                <c:pt idx="130">
                  <c:v>45113</c:v>
                </c:pt>
                <c:pt idx="131">
                  <c:v>45114</c:v>
                </c:pt>
                <c:pt idx="132">
                  <c:v>45117</c:v>
                </c:pt>
                <c:pt idx="133">
                  <c:v>45118</c:v>
                </c:pt>
                <c:pt idx="134">
                  <c:v>45119</c:v>
                </c:pt>
                <c:pt idx="135">
                  <c:v>45120</c:v>
                </c:pt>
                <c:pt idx="136">
                  <c:v>45121</c:v>
                </c:pt>
                <c:pt idx="137">
                  <c:v>45124</c:v>
                </c:pt>
                <c:pt idx="138">
                  <c:v>45125</c:v>
                </c:pt>
                <c:pt idx="139">
                  <c:v>45126</c:v>
                </c:pt>
                <c:pt idx="140">
                  <c:v>45127</c:v>
                </c:pt>
                <c:pt idx="141">
                  <c:v>45128</c:v>
                </c:pt>
                <c:pt idx="142">
                  <c:v>45131</c:v>
                </c:pt>
                <c:pt idx="143">
                  <c:v>45134</c:v>
                </c:pt>
                <c:pt idx="144">
                  <c:v>45135</c:v>
                </c:pt>
                <c:pt idx="145">
                  <c:v>45138</c:v>
                </c:pt>
                <c:pt idx="146">
                  <c:v>45139</c:v>
                </c:pt>
                <c:pt idx="147">
                  <c:v>45140</c:v>
                </c:pt>
                <c:pt idx="148">
                  <c:v>45141</c:v>
                </c:pt>
                <c:pt idx="149">
                  <c:v>45142</c:v>
                </c:pt>
                <c:pt idx="150">
                  <c:v>45146</c:v>
                </c:pt>
                <c:pt idx="151">
                  <c:v>45148</c:v>
                </c:pt>
                <c:pt idx="152">
                  <c:v>45149</c:v>
                </c:pt>
                <c:pt idx="153">
                  <c:v>45152</c:v>
                </c:pt>
                <c:pt idx="154">
                  <c:v>45153</c:v>
                </c:pt>
                <c:pt idx="155">
                  <c:v>45154</c:v>
                </c:pt>
                <c:pt idx="156">
                  <c:v>45155</c:v>
                </c:pt>
                <c:pt idx="157">
                  <c:v>45156</c:v>
                </c:pt>
                <c:pt idx="158">
                  <c:v>45159</c:v>
                </c:pt>
                <c:pt idx="159">
                  <c:v>45160</c:v>
                </c:pt>
                <c:pt idx="160">
                  <c:v>45161</c:v>
                </c:pt>
                <c:pt idx="161">
                  <c:v>45162</c:v>
                </c:pt>
                <c:pt idx="162">
                  <c:v>45163</c:v>
                </c:pt>
                <c:pt idx="163">
                  <c:v>45166</c:v>
                </c:pt>
                <c:pt idx="164">
                  <c:v>45167</c:v>
                </c:pt>
                <c:pt idx="165">
                  <c:v>45168</c:v>
                </c:pt>
                <c:pt idx="166">
                  <c:v>45170</c:v>
                </c:pt>
                <c:pt idx="167">
                  <c:v>45173</c:v>
                </c:pt>
                <c:pt idx="168">
                  <c:v>45174</c:v>
                </c:pt>
                <c:pt idx="169">
                  <c:v>45175</c:v>
                </c:pt>
                <c:pt idx="170">
                  <c:v>45176</c:v>
                </c:pt>
                <c:pt idx="171">
                  <c:v>45177</c:v>
                </c:pt>
                <c:pt idx="172">
                  <c:v>45180</c:v>
                </c:pt>
                <c:pt idx="173">
                  <c:v>45181</c:v>
                </c:pt>
                <c:pt idx="174">
                  <c:v>45182</c:v>
                </c:pt>
                <c:pt idx="175">
                  <c:v>45183</c:v>
                </c:pt>
                <c:pt idx="176">
                  <c:v>45184</c:v>
                </c:pt>
                <c:pt idx="177">
                  <c:v>45187</c:v>
                </c:pt>
                <c:pt idx="178">
                  <c:v>45188</c:v>
                </c:pt>
                <c:pt idx="179">
                  <c:v>45189</c:v>
                </c:pt>
                <c:pt idx="180">
                  <c:v>45190</c:v>
                </c:pt>
                <c:pt idx="181">
                  <c:v>45191</c:v>
                </c:pt>
                <c:pt idx="182">
                  <c:v>45194</c:v>
                </c:pt>
                <c:pt idx="183">
                  <c:v>45195</c:v>
                </c:pt>
                <c:pt idx="184">
                  <c:v>45196</c:v>
                </c:pt>
                <c:pt idx="185">
                  <c:v>45197</c:v>
                </c:pt>
                <c:pt idx="186">
                  <c:v>45198</c:v>
                </c:pt>
                <c:pt idx="187">
                  <c:v>45201</c:v>
                </c:pt>
                <c:pt idx="188">
                  <c:v>45202</c:v>
                </c:pt>
                <c:pt idx="189">
                  <c:v>45203</c:v>
                </c:pt>
                <c:pt idx="190">
                  <c:v>45204</c:v>
                </c:pt>
                <c:pt idx="191">
                  <c:v>45205</c:v>
                </c:pt>
                <c:pt idx="192">
                  <c:v>45208</c:v>
                </c:pt>
                <c:pt idx="193">
                  <c:v>45209</c:v>
                </c:pt>
                <c:pt idx="194">
                  <c:v>45210</c:v>
                </c:pt>
                <c:pt idx="195">
                  <c:v>45211</c:v>
                </c:pt>
                <c:pt idx="196">
                  <c:v>45212</c:v>
                </c:pt>
                <c:pt idx="197">
                  <c:v>45215</c:v>
                </c:pt>
                <c:pt idx="198">
                  <c:v>45216</c:v>
                </c:pt>
                <c:pt idx="199">
                  <c:v>45217</c:v>
                </c:pt>
              </c:strCache>
            </c:strRef>
          </c:xVal>
          <c:yVal>
            <c:numRef>
              <c:f>'MR Daily'!$N$38:$N$399</c:f>
              <c:numCache>
                <c:ptCount val="362"/>
                <c:pt idx="0">
                  <c:v>0.3181818181818182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0.4090909090909091</c:v>
                </c:pt>
                <c:pt idx="4">
                  <c:v>0.47619047619047616</c:v>
                </c:pt>
                <c:pt idx="5">
                  <c:v>0.5</c:v>
                </c:pt>
                <c:pt idx="6">
                  <c:v>0.5454545454545454</c:v>
                </c:pt>
                <c:pt idx="7">
                  <c:v>0.5454545454545454</c:v>
                </c:pt>
                <c:pt idx="8">
                  <c:v>0.8333333333333334</c:v>
                </c:pt>
                <c:pt idx="9">
                  <c:v>0.8181818181818182</c:v>
                </c:pt>
                <c:pt idx="10">
                  <c:v>0.8333333333333334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0.7272727272727273</c:v>
                </c:pt>
                <c:pt idx="15">
                  <c:v>0.7272727272727273</c:v>
                </c:pt>
                <c:pt idx="16">
                  <c:v>0.6363636363636364</c:v>
                </c:pt>
                <c:pt idx="17">
                  <c:v>0.6363636363636364</c:v>
                </c:pt>
                <c:pt idx="18">
                  <c:v>0.7272727272727273</c:v>
                </c:pt>
                <c:pt idx="19">
                  <c:v>0.75</c:v>
                </c:pt>
                <c:pt idx="20">
                  <c:v>0.6923076923076923</c:v>
                </c:pt>
                <c:pt idx="21">
                  <c:v>0.7142857142857143</c:v>
                </c:pt>
                <c:pt idx="22">
                  <c:v>0.7333333333333333</c:v>
                </c:pt>
                <c:pt idx="23">
                  <c:v>0.75</c:v>
                </c:pt>
                <c:pt idx="24">
                  <c:v>0.7058823529411765</c:v>
                </c:pt>
                <c:pt idx="25">
                  <c:v>0.7058823529411765</c:v>
                </c:pt>
                <c:pt idx="26">
                  <c:v>0.6666666666666666</c:v>
                </c:pt>
                <c:pt idx="27">
                  <c:v>0.6666666666666666</c:v>
                </c:pt>
                <c:pt idx="28">
                  <c:v>0.6111111111111112</c:v>
                </c:pt>
                <c:pt idx="29">
                  <c:v>0.6111111111111112</c:v>
                </c:pt>
                <c:pt idx="30">
                  <c:v>0.5882352941176471</c:v>
                </c:pt>
                <c:pt idx="31">
                  <c:v>0.6111111111111112</c:v>
                </c:pt>
                <c:pt idx="32">
                  <c:v>0.6111111111111112</c:v>
                </c:pt>
                <c:pt idx="33">
                  <c:v>0.5789473684210527</c:v>
                </c:pt>
                <c:pt idx="34">
                  <c:v>0.5263157894736842</c:v>
                </c:pt>
                <c:pt idx="35">
                  <c:v>0.5555555555555556</c:v>
                </c:pt>
                <c:pt idx="36">
                  <c:v>0.5263157894736842</c:v>
                </c:pt>
                <c:pt idx="37">
                  <c:v>0.5</c:v>
                </c:pt>
                <c:pt idx="38">
                  <c:v>0.5</c:v>
                </c:pt>
                <c:pt idx="39">
                  <c:v>0.45</c:v>
                </c:pt>
                <c:pt idx="40">
                  <c:v>0.5</c:v>
                </c:pt>
                <c:pt idx="41">
                  <c:v>0.47619047619047616</c:v>
                </c:pt>
                <c:pt idx="42">
                  <c:v>0.42857142857142855</c:v>
                </c:pt>
                <c:pt idx="43">
                  <c:v>0.38095238095238093</c:v>
                </c:pt>
                <c:pt idx="44">
                  <c:v>0.38095238095238093</c:v>
                </c:pt>
                <c:pt idx="45">
                  <c:v>0.42857142857142855</c:v>
                </c:pt>
                <c:pt idx="46">
                  <c:v>0.45454545454545453</c:v>
                </c:pt>
                <c:pt idx="47">
                  <c:v>0.4090909090909091</c:v>
                </c:pt>
                <c:pt idx="48">
                  <c:v>0.4090909090909091</c:v>
                </c:pt>
                <c:pt idx="49">
                  <c:v>0.36363636363636365</c:v>
                </c:pt>
                <c:pt idx="50">
                  <c:v>0.42857142857142855</c:v>
                </c:pt>
                <c:pt idx="51">
                  <c:v>0.45454545454545453</c:v>
                </c:pt>
                <c:pt idx="52">
                  <c:v>0.45454545454545453</c:v>
                </c:pt>
                <c:pt idx="53">
                  <c:v>0.4090909090909091</c:v>
                </c:pt>
                <c:pt idx="54">
                  <c:v>0.4090909090909091</c:v>
                </c:pt>
                <c:pt idx="55">
                  <c:v>0.42857142857142855</c:v>
                </c:pt>
                <c:pt idx="56">
                  <c:v>0.45454545454545453</c:v>
                </c:pt>
                <c:pt idx="57">
                  <c:v>0.45454545454545453</c:v>
                </c:pt>
                <c:pt idx="58">
                  <c:v>0.5</c:v>
                </c:pt>
                <c:pt idx="59">
                  <c:v>0.5</c:v>
                </c:pt>
                <c:pt idx="60">
                  <c:v>0.47619047619047616</c:v>
                </c:pt>
                <c:pt idx="61">
                  <c:v>0.45454545454545453</c:v>
                </c:pt>
                <c:pt idx="62">
                  <c:v>0.4090909090909091</c:v>
                </c:pt>
                <c:pt idx="63">
                  <c:v>0.45454545454545453</c:v>
                </c:pt>
                <c:pt idx="64">
                  <c:v>0.5</c:v>
                </c:pt>
                <c:pt idx="65">
                  <c:v>0.47619047619047616</c:v>
                </c:pt>
                <c:pt idx="66">
                  <c:v>0.45454545454545453</c:v>
                </c:pt>
                <c:pt idx="67">
                  <c:v>0.45454545454545453</c:v>
                </c:pt>
                <c:pt idx="68">
                  <c:v>0.4090909090909091</c:v>
                </c:pt>
                <c:pt idx="69">
                  <c:v>0.45454545454545453</c:v>
                </c:pt>
                <c:pt idx="70">
                  <c:v>0.47619047619047616</c:v>
                </c:pt>
                <c:pt idx="71">
                  <c:v>0.45454545454545453</c:v>
                </c:pt>
                <c:pt idx="72">
                  <c:v>0.45454545454545453</c:v>
                </c:pt>
                <c:pt idx="73">
                  <c:v>0.4090909090909091</c:v>
                </c:pt>
                <c:pt idx="74">
                  <c:v>0.4090909090909091</c:v>
                </c:pt>
                <c:pt idx="75">
                  <c:v>0.47619047619047616</c:v>
                </c:pt>
                <c:pt idx="76">
                  <c:v>0.5</c:v>
                </c:pt>
                <c:pt idx="77">
                  <c:v>0.5454545454545454</c:v>
                </c:pt>
                <c:pt idx="78">
                  <c:v>0.5454545454545454</c:v>
                </c:pt>
                <c:pt idx="79">
                  <c:v>0.5454545454545454</c:v>
                </c:pt>
                <c:pt idx="80">
                  <c:v>0.5238095238095238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0.42857142857142855</c:v>
                </c:pt>
                <c:pt idx="86">
                  <c:v>0.4090909090909091</c:v>
                </c:pt>
                <c:pt idx="87">
                  <c:v>0.4090909090909091</c:v>
                </c:pt>
                <c:pt idx="88">
                  <c:v>0.45454545454545453</c:v>
                </c:pt>
                <c:pt idx="89">
                  <c:v>0.45454545454545453</c:v>
                </c:pt>
                <c:pt idx="90">
                  <c:v>0.47619047619047616</c:v>
                </c:pt>
                <c:pt idx="91">
                  <c:v>0.45454545454545453</c:v>
                </c:pt>
                <c:pt idx="92">
                  <c:v>0.5</c:v>
                </c:pt>
                <c:pt idx="93">
                  <c:v>0.5454545454545454</c:v>
                </c:pt>
                <c:pt idx="94">
                  <c:v>0.5454545454545454</c:v>
                </c:pt>
                <c:pt idx="95">
                  <c:v>0.5238095238095238</c:v>
                </c:pt>
                <c:pt idx="96">
                  <c:v>0.5</c:v>
                </c:pt>
                <c:pt idx="97">
                  <c:v>0.42857142857142855</c:v>
                </c:pt>
                <c:pt idx="98">
                  <c:v>0.38095238095238093</c:v>
                </c:pt>
                <c:pt idx="99">
                  <c:v>0.3</c:v>
                </c:pt>
                <c:pt idx="100">
                  <c:v>0.3333333333333333</c:v>
                </c:pt>
                <c:pt idx="101">
                  <c:v>0.38095238095238093</c:v>
                </c:pt>
                <c:pt idx="102">
                  <c:v>0.4</c:v>
                </c:pt>
                <c:pt idx="103">
                  <c:v>0.47368421052631576</c:v>
                </c:pt>
                <c:pt idx="104">
                  <c:v>0.45</c:v>
                </c:pt>
                <c:pt idx="105">
                  <c:v>0.45</c:v>
                </c:pt>
                <c:pt idx="106">
                  <c:v>0.45</c:v>
                </c:pt>
                <c:pt idx="107">
                  <c:v>0.45</c:v>
                </c:pt>
                <c:pt idx="108">
                  <c:v>0.42105263157894735</c:v>
                </c:pt>
                <c:pt idx="109">
                  <c:v>0.45</c:v>
                </c:pt>
                <c:pt idx="110">
                  <c:v>0.4</c:v>
                </c:pt>
                <c:pt idx="111">
                  <c:v>0.4</c:v>
                </c:pt>
                <c:pt idx="112">
                  <c:v>0.35</c:v>
                </c:pt>
                <c:pt idx="113">
                  <c:v>0.2631578947368421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0.2857142857142857</c:v>
                </c:pt>
                <c:pt idx="118">
                  <c:v>0.3</c:v>
                </c:pt>
                <c:pt idx="119">
                  <c:v>0.2857142857142857</c:v>
                </c:pt>
                <c:pt idx="120">
                  <c:v>0.2857142857142857</c:v>
                </c:pt>
                <c:pt idx="121">
                  <c:v>0.2857142857142857</c:v>
                </c:pt>
                <c:pt idx="122">
                  <c:v>0.23809523809523808</c:v>
                </c:pt>
                <c:pt idx="123">
                  <c:v>0.23809523809523808</c:v>
                </c:pt>
                <c:pt idx="124">
                  <c:v>0.22727272727272727</c:v>
                </c:pt>
                <c:pt idx="125">
                  <c:v>0.22727272727272727</c:v>
                </c:pt>
                <c:pt idx="126">
                  <c:v>0.2727272727272727</c:v>
                </c:pt>
                <c:pt idx="127">
                  <c:v>0.3181818181818182</c:v>
                </c:pt>
                <c:pt idx="128">
                  <c:v>0.38095238095238093</c:v>
                </c:pt>
                <c:pt idx="129">
                  <c:v>0.3333333333333333</c:v>
                </c:pt>
                <c:pt idx="130">
                  <c:v>0.3333333333333333</c:v>
                </c:pt>
                <c:pt idx="131">
                  <c:v>0.3333333333333333</c:v>
                </c:pt>
                <c:pt idx="132">
                  <c:v>0.4</c:v>
                </c:pt>
                <c:pt idx="133">
                  <c:v>0.42857142857142855</c:v>
                </c:pt>
                <c:pt idx="134">
                  <c:v>0.42857142857142855</c:v>
                </c:pt>
                <c:pt idx="135">
                  <c:v>0.42857142857142855</c:v>
                </c:pt>
                <c:pt idx="136">
                  <c:v>0.42857142857142855</c:v>
                </c:pt>
                <c:pt idx="137">
                  <c:v>0.45</c:v>
                </c:pt>
                <c:pt idx="138">
                  <c:v>0.42857142857142855</c:v>
                </c:pt>
                <c:pt idx="139">
                  <c:v>0.47619047619047616</c:v>
                </c:pt>
                <c:pt idx="140">
                  <c:v>0.47619047619047616</c:v>
                </c:pt>
                <c:pt idx="141">
                  <c:v>0.47619047619047616</c:v>
                </c:pt>
                <c:pt idx="142">
                  <c:v>0.45</c:v>
                </c:pt>
                <c:pt idx="143">
                  <c:v>0.47368421052631576</c:v>
                </c:pt>
                <c:pt idx="144">
                  <c:v>0.5</c:v>
                </c:pt>
                <c:pt idx="145">
                  <c:v>0.47058823529411764</c:v>
                </c:pt>
                <c:pt idx="146">
                  <c:v>0.4444444444444444</c:v>
                </c:pt>
                <c:pt idx="147">
                  <c:v>0.47368421052631576</c:v>
                </c:pt>
                <c:pt idx="148">
                  <c:v>0.47368421052631576</c:v>
                </c:pt>
                <c:pt idx="149">
                  <c:v>0.5263157894736842</c:v>
                </c:pt>
                <c:pt idx="150">
                  <c:v>0.5</c:v>
                </c:pt>
                <c:pt idx="151">
                  <c:v>0.47058823529411764</c:v>
                </c:pt>
                <c:pt idx="152">
                  <c:v>0.5625</c:v>
                </c:pt>
                <c:pt idx="153">
                  <c:v>0.6666666666666666</c:v>
                </c:pt>
                <c:pt idx="154">
                  <c:v>0.625</c:v>
                </c:pt>
                <c:pt idx="155">
                  <c:v>0.5625</c:v>
                </c:pt>
                <c:pt idx="156">
                  <c:v>0.5625</c:v>
                </c:pt>
                <c:pt idx="157">
                  <c:v>0.5625</c:v>
                </c:pt>
                <c:pt idx="158">
                  <c:v>0.6</c:v>
                </c:pt>
                <c:pt idx="159">
                  <c:v>0.625</c:v>
                </c:pt>
                <c:pt idx="160">
                  <c:v>0.625</c:v>
                </c:pt>
              </c:numCache>
            </c:numRef>
          </c:yVal>
          <c:smooth val="1"/>
        </c:ser>
        <c:ser>
          <c:idx val="1"/>
          <c:order val="1"/>
          <c:tx>
            <c:v>TestBot rate &lt; 25%</c:v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'MR Daily'!$A$38:$A$399</c:f>
              <c:strCache>
                <c:ptCount val="362"/>
                <c:pt idx="0">
                  <c:v>44908</c:v>
                </c:pt>
                <c:pt idx="1">
                  <c:v>44909</c:v>
                </c:pt>
                <c:pt idx="2">
                  <c:v>44910</c:v>
                </c:pt>
                <c:pt idx="3">
                  <c:v>44911</c:v>
                </c:pt>
                <c:pt idx="4">
                  <c:v>44914</c:v>
                </c:pt>
                <c:pt idx="5">
                  <c:v>44915</c:v>
                </c:pt>
                <c:pt idx="6">
                  <c:v>44916</c:v>
                </c:pt>
                <c:pt idx="7">
                  <c:v>44917</c:v>
                </c:pt>
                <c:pt idx="8">
                  <c:v>44932</c:v>
                </c:pt>
                <c:pt idx="9">
                  <c:v>44935</c:v>
                </c:pt>
                <c:pt idx="10">
                  <c:v>44936</c:v>
                </c:pt>
                <c:pt idx="11">
                  <c:v>44937</c:v>
                </c:pt>
                <c:pt idx="12">
                  <c:v>44938</c:v>
                </c:pt>
                <c:pt idx="13">
                  <c:v>44939</c:v>
                </c:pt>
                <c:pt idx="14">
                  <c:v>44942</c:v>
                </c:pt>
                <c:pt idx="15">
                  <c:v>44944</c:v>
                </c:pt>
                <c:pt idx="16">
                  <c:v>44945</c:v>
                </c:pt>
                <c:pt idx="17">
                  <c:v>44946</c:v>
                </c:pt>
                <c:pt idx="18">
                  <c:v>44950</c:v>
                </c:pt>
                <c:pt idx="19">
                  <c:v>44951</c:v>
                </c:pt>
                <c:pt idx="20">
                  <c:v>44952</c:v>
                </c:pt>
                <c:pt idx="21">
                  <c:v>44956</c:v>
                </c:pt>
                <c:pt idx="22">
                  <c:v>44957</c:v>
                </c:pt>
                <c:pt idx="23">
                  <c:v>44958</c:v>
                </c:pt>
                <c:pt idx="24">
                  <c:v>44959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44970</c:v>
                </c:pt>
                <c:pt idx="31">
                  <c:v>44971</c:v>
                </c:pt>
                <c:pt idx="32">
                  <c:v>44972</c:v>
                </c:pt>
                <c:pt idx="33">
                  <c:v>44973</c:v>
                </c:pt>
                <c:pt idx="34">
                  <c:v>44974</c:v>
                </c:pt>
                <c:pt idx="35">
                  <c:v>44977</c:v>
                </c:pt>
                <c:pt idx="36">
                  <c:v>44978</c:v>
                </c:pt>
                <c:pt idx="37">
                  <c:v>44979</c:v>
                </c:pt>
                <c:pt idx="38">
                  <c:v>44980</c:v>
                </c:pt>
                <c:pt idx="39">
                  <c:v>44981</c:v>
                </c:pt>
                <c:pt idx="40">
                  <c:v>44984</c:v>
                </c:pt>
                <c:pt idx="41">
                  <c:v>44985</c:v>
                </c:pt>
                <c:pt idx="42">
                  <c:v>44986</c:v>
                </c:pt>
                <c:pt idx="43">
                  <c:v>44987</c:v>
                </c:pt>
                <c:pt idx="44">
                  <c:v>44988</c:v>
                </c:pt>
                <c:pt idx="45">
                  <c:v>44991</c:v>
                </c:pt>
                <c:pt idx="46">
                  <c:v>44992</c:v>
                </c:pt>
                <c:pt idx="47">
                  <c:v>44993</c:v>
                </c:pt>
                <c:pt idx="48">
                  <c:v>44994</c:v>
                </c:pt>
                <c:pt idx="49">
                  <c:v>44995</c:v>
                </c:pt>
                <c:pt idx="50">
                  <c:v>44998</c:v>
                </c:pt>
                <c:pt idx="51">
                  <c:v>44999</c:v>
                </c:pt>
                <c:pt idx="52">
                  <c:v>45000</c:v>
                </c:pt>
                <c:pt idx="53">
                  <c:v>45001</c:v>
                </c:pt>
                <c:pt idx="54">
                  <c:v>45002</c:v>
                </c:pt>
                <c:pt idx="55">
                  <c:v>45005</c:v>
                </c:pt>
                <c:pt idx="56">
                  <c:v>45006</c:v>
                </c:pt>
                <c:pt idx="57">
                  <c:v>45007</c:v>
                </c:pt>
                <c:pt idx="58">
                  <c:v>45008</c:v>
                </c:pt>
                <c:pt idx="59">
                  <c:v>45009</c:v>
                </c:pt>
                <c:pt idx="60">
                  <c:v>45012</c:v>
                </c:pt>
                <c:pt idx="61">
                  <c:v>45013</c:v>
                </c:pt>
                <c:pt idx="62">
                  <c:v>45014</c:v>
                </c:pt>
                <c:pt idx="63">
                  <c:v>45015</c:v>
                </c:pt>
                <c:pt idx="64">
                  <c:v>45016</c:v>
                </c:pt>
                <c:pt idx="65">
                  <c:v>45019</c:v>
                </c:pt>
                <c:pt idx="66">
                  <c:v>45020</c:v>
                </c:pt>
                <c:pt idx="67">
                  <c:v>45021</c:v>
                </c:pt>
                <c:pt idx="68">
                  <c:v>45022</c:v>
                </c:pt>
                <c:pt idx="69">
                  <c:v>45023</c:v>
                </c:pt>
                <c:pt idx="70">
                  <c:v>45026</c:v>
                </c:pt>
                <c:pt idx="71">
                  <c:v>45027</c:v>
                </c:pt>
                <c:pt idx="72">
                  <c:v>45028</c:v>
                </c:pt>
                <c:pt idx="73">
                  <c:v>45029</c:v>
                </c:pt>
                <c:pt idx="74">
                  <c:v>45030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45040</c:v>
                </c:pt>
                <c:pt idx="81">
                  <c:v>45041</c:v>
                </c:pt>
                <c:pt idx="82">
                  <c:v>45042</c:v>
                </c:pt>
                <c:pt idx="83">
                  <c:v>45043</c:v>
                </c:pt>
                <c:pt idx="84">
                  <c:v>45044</c:v>
                </c:pt>
                <c:pt idx="85">
                  <c:v>45047</c:v>
                </c:pt>
                <c:pt idx="86">
                  <c:v>45048</c:v>
                </c:pt>
                <c:pt idx="87">
                  <c:v>45049</c:v>
                </c:pt>
                <c:pt idx="88">
                  <c:v>45050</c:v>
                </c:pt>
                <c:pt idx="89">
                  <c:v>45051</c:v>
                </c:pt>
                <c:pt idx="90">
                  <c:v>45054</c:v>
                </c:pt>
                <c:pt idx="91">
                  <c:v>45055</c:v>
                </c:pt>
                <c:pt idx="92">
                  <c:v>45056</c:v>
                </c:pt>
                <c:pt idx="93">
                  <c:v>45057</c:v>
                </c:pt>
                <c:pt idx="94">
                  <c:v>45058</c:v>
                </c:pt>
                <c:pt idx="95">
                  <c:v>45061</c:v>
                </c:pt>
                <c:pt idx="96">
                  <c:v>45062</c:v>
                </c:pt>
                <c:pt idx="97">
                  <c:v>45064</c:v>
                </c:pt>
                <c:pt idx="98">
                  <c:v>45065</c:v>
                </c:pt>
                <c:pt idx="99">
                  <c:v>45068</c:v>
                </c:pt>
                <c:pt idx="100">
                  <c:v>45069</c:v>
                </c:pt>
                <c:pt idx="101">
                  <c:v>45070</c:v>
                </c:pt>
                <c:pt idx="102">
                  <c:v>45072</c:v>
                </c:pt>
                <c:pt idx="103">
                  <c:v>45075</c:v>
                </c:pt>
                <c:pt idx="104">
                  <c:v>45076</c:v>
                </c:pt>
                <c:pt idx="105">
                  <c:v>45077</c:v>
                </c:pt>
                <c:pt idx="106">
                  <c:v>45078</c:v>
                </c:pt>
                <c:pt idx="107">
                  <c:v>45079</c:v>
                </c:pt>
                <c:pt idx="108">
                  <c:v>45082</c:v>
                </c:pt>
                <c:pt idx="109">
                  <c:v>45083</c:v>
                </c:pt>
                <c:pt idx="110">
                  <c:v>45084</c:v>
                </c:pt>
                <c:pt idx="111">
                  <c:v>45085</c:v>
                </c:pt>
                <c:pt idx="112">
                  <c:v>45086</c:v>
                </c:pt>
                <c:pt idx="113">
                  <c:v>45089</c:v>
                </c:pt>
                <c:pt idx="114">
                  <c:v>45090</c:v>
                </c:pt>
                <c:pt idx="115">
                  <c:v>45091</c:v>
                </c:pt>
                <c:pt idx="116">
                  <c:v>45092</c:v>
                </c:pt>
                <c:pt idx="117">
                  <c:v>45093</c:v>
                </c:pt>
                <c:pt idx="118">
                  <c:v>45096</c:v>
                </c:pt>
                <c:pt idx="119">
                  <c:v>45097</c:v>
                </c:pt>
                <c:pt idx="120">
                  <c:v>45098</c:v>
                </c:pt>
                <c:pt idx="121">
                  <c:v>45099</c:v>
                </c:pt>
                <c:pt idx="122">
                  <c:v>45100</c:v>
                </c:pt>
                <c:pt idx="123">
                  <c:v>45103</c:v>
                </c:pt>
                <c:pt idx="124">
                  <c:v>45104</c:v>
                </c:pt>
                <c:pt idx="125">
                  <c:v>45105</c:v>
                </c:pt>
                <c:pt idx="126">
                  <c:v>45106</c:v>
                </c:pt>
                <c:pt idx="127">
                  <c:v>45107</c:v>
                </c:pt>
                <c:pt idx="128">
                  <c:v>45111</c:v>
                </c:pt>
                <c:pt idx="129">
                  <c:v>45112</c:v>
                </c:pt>
                <c:pt idx="130">
                  <c:v>45113</c:v>
                </c:pt>
                <c:pt idx="131">
                  <c:v>45114</c:v>
                </c:pt>
                <c:pt idx="132">
                  <c:v>45117</c:v>
                </c:pt>
                <c:pt idx="133">
                  <c:v>45118</c:v>
                </c:pt>
                <c:pt idx="134">
                  <c:v>45119</c:v>
                </c:pt>
                <c:pt idx="135">
                  <c:v>45120</c:v>
                </c:pt>
                <c:pt idx="136">
                  <c:v>45121</c:v>
                </c:pt>
                <c:pt idx="137">
                  <c:v>45124</c:v>
                </c:pt>
                <c:pt idx="138">
                  <c:v>45125</c:v>
                </c:pt>
                <c:pt idx="139">
                  <c:v>45126</c:v>
                </c:pt>
                <c:pt idx="140">
                  <c:v>45127</c:v>
                </c:pt>
                <c:pt idx="141">
                  <c:v>45128</c:v>
                </c:pt>
                <c:pt idx="142">
                  <c:v>45131</c:v>
                </c:pt>
                <c:pt idx="143">
                  <c:v>45134</c:v>
                </c:pt>
                <c:pt idx="144">
                  <c:v>45135</c:v>
                </c:pt>
                <c:pt idx="145">
                  <c:v>45138</c:v>
                </c:pt>
                <c:pt idx="146">
                  <c:v>45139</c:v>
                </c:pt>
                <c:pt idx="147">
                  <c:v>45140</c:v>
                </c:pt>
                <c:pt idx="148">
                  <c:v>45141</c:v>
                </c:pt>
                <c:pt idx="149">
                  <c:v>45142</c:v>
                </c:pt>
                <c:pt idx="150">
                  <c:v>45146</c:v>
                </c:pt>
                <c:pt idx="151">
                  <c:v>45148</c:v>
                </c:pt>
                <c:pt idx="152">
                  <c:v>45149</c:v>
                </c:pt>
                <c:pt idx="153">
                  <c:v>45152</c:v>
                </c:pt>
                <c:pt idx="154">
                  <c:v>45153</c:v>
                </c:pt>
                <c:pt idx="155">
                  <c:v>45154</c:v>
                </c:pt>
                <c:pt idx="156">
                  <c:v>45155</c:v>
                </c:pt>
                <c:pt idx="157">
                  <c:v>45156</c:v>
                </c:pt>
                <c:pt idx="158">
                  <c:v>45159</c:v>
                </c:pt>
                <c:pt idx="159">
                  <c:v>45160</c:v>
                </c:pt>
                <c:pt idx="160">
                  <c:v>45161</c:v>
                </c:pt>
                <c:pt idx="161">
                  <c:v>45162</c:v>
                </c:pt>
                <c:pt idx="162">
                  <c:v>45163</c:v>
                </c:pt>
                <c:pt idx="163">
                  <c:v>45166</c:v>
                </c:pt>
                <c:pt idx="164">
                  <c:v>45167</c:v>
                </c:pt>
                <c:pt idx="165">
                  <c:v>45168</c:v>
                </c:pt>
                <c:pt idx="166">
                  <c:v>45170</c:v>
                </c:pt>
                <c:pt idx="167">
                  <c:v>45173</c:v>
                </c:pt>
                <c:pt idx="168">
                  <c:v>45174</c:v>
                </c:pt>
                <c:pt idx="169">
                  <c:v>45175</c:v>
                </c:pt>
                <c:pt idx="170">
                  <c:v>45176</c:v>
                </c:pt>
                <c:pt idx="171">
                  <c:v>45177</c:v>
                </c:pt>
                <c:pt idx="172">
                  <c:v>45180</c:v>
                </c:pt>
                <c:pt idx="173">
                  <c:v>45181</c:v>
                </c:pt>
                <c:pt idx="174">
                  <c:v>45182</c:v>
                </c:pt>
                <c:pt idx="175">
                  <c:v>45183</c:v>
                </c:pt>
                <c:pt idx="176">
                  <c:v>45184</c:v>
                </c:pt>
                <c:pt idx="177">
                  <c:v>45187</c:v>
                </c:pt>
                <c:pt idx="178">
                  <c:v>45188</c:v>
                </c:pt>
                <c:pt idx="179">
                  <c:v>45189</c:v>
                </c:pt>
                <c:pt idx="180">
                  <c:v>45190</c:v>
                </c:pt>
                <c:pt idx="181">
                  <c:v>45191</c:v>
                </c:pt>
                <c:pt idx="182">
                  <c:v>45194</c:v>
                </c:pt>
                <c:pt idx="183">
                  <c:v>45195</c:v>
                </c:pt>
                <c:pt idx="184">
                  <c:v>45196</c:v>
                </c:pt>
                <c:pt idx="185">
                  <c:v>45197</c:v>
                </c:pt>
                <c:pt idx="186">
                  <c:v>45198</c:v>
                </c:pt>
                <c:pt idx="187">
                  <c:v>45201</c:v>
                </c:pt>
                <c:pt idx="188">
                  <c:v>45202</c:v>
                </c:pt>
                <c:pt idx="189">
                  <c:v>45203</c:v>
                </c:pt>
                <c:pt idx="190">
                  <c:v>45204</c:v>
                </c:pt>
                <c:pt idx="191">
                  <c:v>45205</c:v>
                </c:pt>
                <c:pt idx="192">
                  <c:v>45208</c:v>
                </c:pt>
                <c:pt idx="193">
                  <c:v>45209</c:v>
                </c:pt>
                <c:pt idx="194">
                  <c:v>45210</c:v>
                </c:pt>
                <c:pt idx="195">
                  <c:v>45211</c:v>
                </c:pt>
                <c:pt idx="196">
                  <c:v>45212</c:v>
                </c:pt>
                <c:pt idx="197">
                  <c:v>45215</c:v>
                </c:pt>
                <c:pt idx="198">
                  <c:v>45216</c:v>
                </c:pt>
                <c:pt idx="199">
                  <c:v>45217</c:v>
                </c:pt>
              </c:strCache>
            </c:strRef>
          </c:xVal>
          <c:yVal>
            <c:numRef>
              <c:f>'MR Daily'!$O$38:$O$399</c:f>
              <c:numCache>
                <c:ptCount val="362"/>
                <c:pt idx="0">
                  <c:v>0.4090909090909091</c:v>
                </c:pt>
                <c:pt idx="1">
                  <c:v>0.45454545454545453</c:v>
                </c:pt>
                <c:pt idx="2">
                  <c:v>0.45454545454545453</c:v>
                </c:pt>
                <c:pt idx="3">
                  <c:v>0.45454545454545453</c:v>
                </c:pt>
                <c:pt idx="4">
                  <c:v>0.5238095238095238</c:v>
                </c:pt>
                <c:pt idx="5">
                  <c:v>0.5454545454545454</c:v>
                </c:pt>
                <c:pt idx="6">
                  <c:v>0.5909090909090909</c:v>
                </c:pt>
                <c:pt idx="7">
                  <c:v>0.5909090909090909</c:v>
                </c:pt>
                <c:pt idx="8">
                  <c:v>0.8333333333333334</c:v>
                </c:pt>
                <c:pt idx="9">
                  <c:v>0.8181818181818182</c:v>
                </c:pt>
                <c:pt idx="10">
                  <c:v>0.8333333333333334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0.7272727272727273</c:v>
                </c:pt>
                <c:pt idx="15">
                  <c:v>0.7272727272727273</c:v>
                </c:pt>
                <c:pt idx="16">
                  <c:v>0.6363636363636364</c:v>
                </c:pt>
                <c:pt idx="17">
                  <c:v>0.6363636363636364</c:v>
                </c:pt>
                <c:pt idx="18">
                  <c:v>0.7272727272727273</c:v>
                </c:pt>
                <c:pt idx="19">
                  <c:v>0.75</c:v>
                </c:pt>
                <c:pt idx="20">
                  <c:v>0.7692307692307693</c:v>
                </c:pt>
                <c:pt idx="21">
                  <c:v>0.7857142857142857</c:v>
                </c:pt>
                <c:pt idx="22">
                  <c:v>0.8</c:v>
                </c:pt>
                <c:pt idx="23">
                  <c:v>0.8125</c:v>
                </c:pt>
                <c:pt idx="24">
                  <c:v>0.8235294117647058</c:v>
                </c:pt>
                <c:pt idx="25">
                  <c:v>0.8235294117647058</c:v>
                </c:pt>
                <c:pt idx="26">
                  <c:v>0.8333333333333334</c:v>
                </c:pt>
                <c:pt idx="27">
                  <c:v>0.8333333333333334</c:v>
                </c:pt>
                <c:pt idx="28">
                  <c:v>0.8333333333333334</c:v>
                </c:pt>
                <c:pt idx="29">
                  <c:v>0.8888888888888888</c:v>
                </c:pt>
                <c:pt idx="30">
                  <c:v>0.8823529411764706</c:v>
                </c:pt>
                <c:pt idx="31">
                  <c:v>0.8888888888888888</c:v>
                </c:pt>
                <c:pt idx="32">
                  <c:v>0.8888888888888888</c:v>
                </c:pt>
                <c:pt idx="33">
                  <c:v>0.8421052631578947</c:v>
                </c:pt>
                <c:pt idx="34">
                  <c:v>0.8421052631578947</c:v>
                </c:pt>
                <c:pt idx="35">
                  <c:v>0.8888888888888888</c:v>
                </c:pt>
                <c:pt idx="36">
                  <c:v>0.8947368421052632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0.9047619047619048</c:v>
                </c:pt>
                <c:pt idx="42">
                  <c:v>0.9047619047619048</c:v>
                </c:pt>
                <c:pt idx="43">
                  <c:v>0.9047619047619048</c:v>
                </c:pt>
                <c:pt idx="44">
                  <c:v>0.9047619047619048</c:v>
                </c:pt>
                <c:pt idx="45">
                  <c:v>0.9047619047619048</c:v>
                </c:pt>
                <c:pt idx="46">
                  <c:v>0.9090909090909091</c:v>
                </c:pt>
                <c:pt idx="47">
                  <c:v>0.9090909090909091</c:v>
                </c:pt>
                <c:pt idx="48">
                  <c:v>0.8636363636363636</c:v>
                </c:pt>
                <c:pt idx="49">
                  <c:v>0.8636363636363636</c:v>
                </c:pt>
                <c:pt idx="50">
                  <c:v>0.8571428571428571</c:v>
                </c:pt>
                <c:pt idx="51">
                  <c:v>0.8636363636363636</c:v>
                </c:pt>
                <c:pt idx="52">
                  <c:v>0.8636363636363636</c:v>
                </c:pt>
                <c:pt idx="53">
                  <c:v>0.8181818181818182</c:v>
                </c:pt>
                <c:pt idx="54">
                  <c:v>0.8636363636363636</c:v>
                </c:pt>
                <c:pt idx="55">
                  <c:v>0.9047619047619048</c:v>
                </c:pt>
                <c:pt idx="56">
                  <c:v>0.9090909090909091</c:v>
                </c:pt>
                <c:pt idx="57">
                  <c:v>0.9090909090909091</c:v>
                </c:pt>
                <c:pt idx="58">
                  <c:v>0.9090909090909091</c:v>
                </c:pt>
                <c:pt idx="59">
                  <c:v>0.9090909090909091</c:v>
                </c:pt>
                <c:pt idx="60">
                  <c:v>0.9047619047619048</c:v>
                </c:pt>
                <c:pt idx="61">
                  <c:v>0.8636363636363636</c:v>
                </c:pt>
                <c:pt idx="62">
                  <c:v>0.8636363636363636</c:v>
                </c:pt>
                <c:pt idx="63">
                  <c:v>0.8636363636363636</c:v>
                </c:pt>
                <c:pt idx="64">
                  <c:v>0.8636363636363636</c:v>
                </c:pt>
                <c:pt idx="65">
                  <c:v>0.8571428571428571</c:v>
                </c:pt>
                <c:pt idx="66">
                  <c:v>0.8636363636363636</c:v>
                </c:pt>
                <c:pt idx="67">
                  <c:v>0.8636363636363636</c:v>
                </c:pt>
                <c:pt idx="68">
                  <c:v>0.8636363636363636</c:v>
                </c:pt>
                <c:pt idx="69">
                  <c:v>0.8636363636363636</c:v>
                </c:pt>
                <c:pt idx="70">
                  <c:v>0.9047619047619048</c:v>
                </c:pt>
                <c:pt idx="71">
                  <c:v>0.9090909090909091</c:v>
                </c:pt>
                <c:pt idx="72">
                  <c:v>0.9090909090909091</c:v>
                </c:pt>
                <c:pt idx="73">
                  <c:v>0.9090909090909091</c:v>
                </c:pt>
                <c:pt idx="74">
                  <c:v>0.9090909090909091</c:v>
                </c:pt>
                <c:pt idx="75">
                  <c:v>0.9523809523809523</c:v>
                </c:pt>
                <c:pt idx="76">
                  <c:v>0.9545454545454546</c:v>
                </c:pt>
                <c:pt idx="77">
                  <c:v>0.9545454545454546</c:v>
                </c:pt>
                <c:pt idx="78">
                  <c:v>0.9545454545454546</c:v>
                </c:pt>
                <c:pt idx="79">
                  <c:v>0.9545454545454546</c:v>
                </c:pt>
                <c:pt idx="80">
                  <c:v>0.9047619047619048</c:v>
                </c:pt>
                <c:pt idx="81">
                  <c:v>0.8636363636363636</c:v>
                </c:pt>
                <c:pt idx="82">
                  <c:v>0.8636363636363636</c:v>
                </c:pt>
                <c:pt idx="83">
                  <c:v>0.9090909090909091</c:v>
                </c:pt>
                <c:pt idx="84">
                  <c:v>0.8636363636363636</c:v>
                </c:pt>
                <c:pt idx="85">
                  <c:v>0.8095238095238095</c:v>
                </c:pt>
                <c:pt idx="86">
                  <c:v>0.7727272727272727</c:v>
                </c:pt>
                <c:pt idx="87">
                  <c:v>0.7272727272727273</c:v>
                </c:pt>
                <c:pt idx="88">
                  <c:v>0.7272727272727273</c:v>
                </c:pt>
                <c:pt idx="89">
                  <c:v>0.7272727272727273</c:v>
                </c:pt>
                <c:pt idx="90">
                  <c:v>0.7142857142857143</c:v>
                </c:pt>
                <c:pt idx="91">
                  <c:v>0.6818181818181818</c:v>
                </c:pt>
                <c:pt idx="92">
                  <c:v>0.6818181818181818</c:v>
                </c:pt>
                <c:pt idx="93">
                  <c:v>0.6818181818181818</c:v>
                </c:pt>
                <c:pt idx="94">
                  <c:v>0.6818181818181818</c:v>
                </c:pt>
                <c:pt idx="95">
                  <c:v>0.6666666666666666</c:v>
                </c:pt>
                <c:pt idx="96">
                  <c:v>0.6818181818181818</c:v>
                </c:pt>
                <c:pt idx="97">
                  <c:v>0.6190476190476191</c:v>
                </c:pt>
                <c:pt idx="98">
                  <c:v>0.5714285714285714</c:v>
                </c:pt>
                <c:pt idx="99">
                  <c:v>0.55</c:v>
                </c:pt>
                <c:pt idx="100">
                  <c:v>0.5714285714285714</c:v>
                </c:pt>
                <c:pt idx="101">
                  <c:v>0.6190476190476191</c:v>
                </c:pt>
                <c:pt idx="102">
                  <c:v>0.65</c:v>
                </c:pt>
                <c:pt idx="103">
                  <c:v>0.6842105263157895</c:v>
                </c:pt>
                <c:pt idx="104">
                  <c:v>0.7</c:v>
                </c:pt>
                <c:pt idx="105">
                  <c:v>0.7</c:v>
                </c:pt>
                <c:pt idx="106">
                  <c:v>0.75</c:v>
                </c:pt>
                <c:pt idx="107">
                  <c:v>0.75</c:v>
                </c:pt>
                <c:pt idx="108">
                  <c:v>0.7368421052631579</c:v>
                </c:pt>
                <c:pt idx="109">
                  <c:v>0.75</c:v>
                </c:pt>
                <c:pt idx="110">
                  <c:v>0.7</c:v>
                </c:pt>
                <c:pt idx="111">
                  <c:v>0.75</c:v>
                </c:pt>
                <c:pt idx="112">
                  <c:v>0.7</c:v>
                </c:pt>
                <c:pt idx="113">
                  <c:v>0.6842105263157895</c:v>
                </c:pt>
                <c:pt idx="114">
                  <c:v>0.7</c:v>
                </c:pt>
                <c:pt idx="115">
                  <c:v>0.65</c:v>
                </c:pt>
                <c:pt idx="116">
                  <c:v>0.6</c:v>
                </c:pt>
                <c:pt idx="117">
                  <c:v>0.6190476190476191</c:v>
                </c:pt>
                <c:pt idx="118">
                  <c:v>0.7</c:v>
                </c:pt>
                <c:pt idx="119">
                  <c:v>0.7142857142857143</c:v>
                </c:pt>
                <c:pt idx="120">
                  <c:v>0.7142857142857143</c:v>
                </c:pt>
                <c:pt idx="121">
                  <c:v>0.7142857142857143</c:v>
                </c:pt>
                <c:pt idx="122">
                  <c:v>0.6666666666666666</c:v>
                </c:pt>
                <c:pt idx="123">
                  <c:v>0.6190476190476191</c:v>
                </c:pt>
                <c:pt idx="124">
                  <c:v>0.6363636363636364</c:v>
                </c:pt>
                <c:pt idx="125">
                  <c:v>0.6363636363636364</c:v>
                </c:pt>
                <c:pt idx="126">
                  <c:v>0.6363636363636364</c:v>
                </c:pt>
                <c:pt idx="127">
                  <c:v>0.6818181818181818</c:v>
                </c:pt>
                <c:pt idx="128">
                  <c:v>0.7142857142857143</c:v>
                </c:pt>
                <c:pt idx="129">
                  <c:v>0.7142857142857143</c:v>
                </c:pt>
                <c:pt idx="130">
                  <c:v>0.7142857142857143</c:v>
                </c:pt>
                <c:pt idx="131">
                  <c:v>0.7142857142857143</c:v>
                </c:pt>
                <c:pt idx="132">
                  <c:v>0.75</c:v>
                </c:pt>
                <c:pt idx="133">
                  <c:v>0.7619047619047619</c:v>
                </c:pt>
                <c:pt idx="134">
                  <c:v>0.7619047619047619</c:v>
                </c:pt>
                <c:pt idx="135">
                  <c:v>0.7142857142857143</c:v>
                </c:pt>
                <c:pt idx="136">
                  <c:v>0.7619047619047619</c:v>
                </c:pt>
                <c:pt idx="137">
                  <c:v>0.8</c:v>
                </c:pt>
                <c:pt idx="138">
                  <c:v>0.8095238095238095</c:v>
                </c:pt>
                <c:pt idx="139">
                  <c:v>0.8095238095238095</c:v>
                </c:pt>
                <c:pt idx="140">
                  <c:v>0.8095238095238095</c:v>
                </c:pt>
                <c:pt idx="141">
                  <c:v>0.8095238095238095</c:v>
                </c:pt>
                <c:pt idx="142">
                  <c:v>0.85</c:v>
                </c:pt>
                <c:pt idx="143">
                  <c:v>0.8947368421052632</c:v>
                </c:pt>
                <c:pt idx="144">
                  <c:v>0.8947368421052632</c:v>
                </c:pt>
                <c:pt idx="145">
                  <c:v>0.8888888888888888</c:v>
                </c:pt>
                <c:pt idx="146">
                  <c:v>0.8947368421052632</c:v>
                </c:pt>
                <c:pt idx="147">
                  <c:v>0.9</c:v>
                </c:pt>
                <c:pt idx="148">
                  <c:v>0.9</c:v>
                </c:pt>
                <c:pt idx="149">
                  <c:v>0.9</c:v>
                </c:pt>
                <c:pt idx="150">
                  <c:v>0.9473684210526315</c:v>
                </c:pt>
                <c:pt idx="151">
                  <c:v>0.9444444444444444</c:v>
                </c:pt>
                <c:pt idx="152">
                  <c:v>0.9444444444444444</c:v>
                </c:pt>
                <c:pt idx="153">
                  <c:v>1</c:v>
                </c:pt>
                <c:pt idx="154">
                  <c:v>0.9444444444444444</c:v>
                </c:pt>
                <c:pt idx="155">
                  <c:v>0.9444444444444444</c:v>
                </c:pt>
                <c:pt idx="156">
                  <c:v>0.9444444444444444</c:v>
                </c:pt>
                <c:pt idx="157">
                  <c:v>0.9444444444444444</c:v>
                </c:pt>
                <c:pt idx="158">
                  <c:v>0.9411764705882353</c:v>
                </c:pt>
                <c:pt idx="159">
                  <c:v>0.9444444444444444</c:v>
                </c:pt>
                <c:pt idx="160">
                  <c:v>0.9444444444444444</c:v>
                </c:pt>
              </c:numCache>
            </c:numRef>
          </c:yVal>
          <c:smooth val="1"/>
        </c:ser>
        <c:ser>
          <c:idx val="2"/>
          <c:order val="2"/>
          <c:tx>
            <c:v>GitLab CI rate &lt; 10%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99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'MR Daily'!$A$38:$A$399</c:f>
              <c:strCache>
                <c:ptCount val="362"/>
                <c:pt idx="0">
                  <c:v>44908</c:v>
                </c:pt>
                <c:pt idx="1">
                  <c:v>44909</c:v>
                </c:pt>
                <c:pt idx="2">
                  <c:v>44910</c:v>
                </c:pt>
                <c:pt idx="3">
                  <c:v>44911</c:v>
                </c:pt>
                <c:pt idx="4">
                  <c:v>44914</c:v>
                </c:pt>
                <c:pt idx="5">
                  <c:v>44915</c:v>
                </c:pt>
                <c:pt idx="6">
                  <c:v>44916</c:v>
                </c:pt>
                <c:pt idx="7">
                  <c:v>44917</c:v>
                </c:pt>
                <c:pt idx="8">
                  <c:v>44932</c:v>
                </c:pt>
                <c:pt idx="9">
                  <c:v>44935</c:v>
                </c:pt>
                <c:pt idx="10">
                  <c:v>44936</c:v>
                </c:pt>
                <c:pt idx="11">
                  <c:v>44937</c:v>
                </c:pt>
                <c:pt idx="12">
                  <c:v>44938</c:v>
                </c:pt>
                <c:pt idx="13">
                  <c:v>44939</c:v>
                </c:pt>
                <c:pt idx="14">
                  <c:v>44942</c:v>
                </c:pt>
                <c:pt idx="15">
                  <c:v>44944</c:v>
                </c:pt>
                <c:pt idx="16">
                  <c:v>44945</c:v>
                </c:pt>
                <c:pt idx="17">
                  <c:v>44946</c:v>
                </c:pt>
                <c:pt idx="18">
                  <c:v>44950</c:v>
                </c:pt>
                <c:pt idx="19">
                  <c:v>44951</c:v>
                </c:pt>
                <c:pt idx="20">
                  <c:v>44952</c:v>
                </c:pt>
                <c:pt idx="21">
                  <c:v>44956</c:v>
                </c:pt>
                <c:pt idx="22">
                  <c:v>44957</c:v>
                </c:pt>
                <c:pt idx="23">
                  <c:v>44958</c:v>
                </c:pt>
                <c:pt idx="24">
                  <c:v>44959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44970</c:v>
                </c:pt>
                <c:pt idx="31">
                  <c:v>44971</c:v>
                </c:pt>
                <c:pt idx="32">
                  <c:v>44972</c:v>
                </c:pt>
                <c:pt idx="33">
                  <c:v>44973</c:v>
                </c:pt>
                <c:pt idx="34">
                  <c:v>44974</c:v>
                </c:pt>
                <c:pt idx="35">
                  <c:v>44977</c:v>
                </c:pt>
                <c:pt idx="36">
                  <c:v>44978</c:v>
                </c:pt>
                <c:pt idx="37">
                  <c:v>44979</c:v>
                </c:pt>
                <c:pt idx="38">
                  <c:v>44980</c:v>
                </c:pt>
                <c:pt idx="39">
                  <c:v>44981</c:v>
                </c:pt>
                <c:pt idx="40">
                  <c:v>44984</c:v>
                </c:pt>
                <c:pt idx="41">
                  <c:v>44985</c:v>
                </c:pt>
                <c:pt idx="42">
                  <c:v>44986</c:v>
                </c:pt>
                <c:pt idx="43">
                  <c:v>44987</c:v>
                </c:pt>
                <c:pt idx="44">
                  <c:v>44988</c:v>
                </c:pt>
                <c:pt idx="45">
                  <c:v>44991</c:v>
                </c:pt>
                <c:pt idx="46">
                  <c:v>44992</c:v>
                </c:pt>
                <c:pt idx="47">
                  <c:v>44993</c:v>
                </c:pt>
                <c:pt idx="48">
                  <c:v>44994</c:v>
                </c:pt>
                <c:pt idx="49">
                  <c:v>44995</c:v>
                </c:pt>
                <c:pt idx="50">
                  <c:v>44998</c:v>
                </c:pt>
                <c:pt idx="51">
                  <c:v>44999</c:v>
                </c:pt>
                <c:pt idx="52">
                  <c:v>45000</c:v>
                </c:pt>
                <c:pt idx="53">
                  <c:v>45001</c:v>
                </c:pt>
                <c:pt idx="54">
                  <c:v>45002</c:v>
                </c:pt>
                <c:pt idx="55">
                  <c:v>45005</c:v>
                </c:pt>
                <c:pt idx="56">
                  <c:v>45006</c:v>
                </c:pt>
                <c:pt idx="57">
                  <c:v>45007</c:v>
                </c:pt>
                <c:pt idx="58">
                  <c:v>45008</c:v>
                </c:pt>
                <c:pt idx="59">
                  <c:v>45009</c:v>
                </c:pt>
                <c:pt idx="60">
                  <c:v>45012</c:v>
                </c:pt>
                <c:pt idx="61">
                  <c:v>45013</c:v>
                </c:pt>
                <c:pt idx="62">
                  <c:v>45014</c:v>
                </c:pt>
                <c:pt idx="63">
                  <c:v>45015</c:v>
                </c:pt>
                <c:pt idx="64">
                  <c:v>45016</c:v>
                </c:pt>
                <c:pt idx="65">
                  <c:v>45019</c:v>
                </c:pt>
                <c:pt idx="66">
                  <c:v>45020</c:v>
                </c:pt>
                <c:pt idx="67">
                  <c:v>45021</c:v>
                </c:pt>
                <c:pt idx="68">
                  <c:v>45022</c:v>
                </c:pt>
                <c:pt idx="69">
                  <c:v>45023</c:v>
                </c:pt>
                <c:pt idx="70">
                  <c:v>45026</c:v>
                </c:pt>
                <c:pt idx="71">
                  <c:v>45027</c:v>
                </c:pt>
                <c:pt idx="72">
                  <c:v>45028</c:v>
                </c:pt>
                <c:pt idx="73">
                  <c:v>45029</c:v>
                </c:pt>
                <c:pt idx="74">
                  <c:v>45030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45040</c:v>
                </c:pt>
                <c:pt idx="81">
                  <c:v>45041</c:v>
                </c:pt>
                <c:pt idx="82">
                  <c:v>45042</c:v>
                </c:pt>
                <c:pt idx="83">
                  <c:v>45043</c:v>
                </c:pt>
                <c:pt idx="84">
                  <c:v>45044</c:v>
                </c:pt>
                <c:pt idx="85">
                  <c:v>45047</c:v>
                </c:pt>
                <c:pt idx="86">
                  <c:v>45048</c:v>
                </c:pt>
                <c:pt idx="87">
                  <c:v>45049</c:v>
                </c:pt>
                <c:pt idx="88">
                  <c:v>45050</c:v>
                </c:pt>
                <c:pt idx="89">
                  <c:v>45051</c:v>
                </c:pt>
                <c:pt idx="90">
                  <c:v>45054</c:v>
                </c:pt>
                <c:pt idx="91">
                  <c:v>45055</c:v>
                </c:pt>
                <c:pt idx="92">
                  <c:v>45056</c:v>
                </c:pt>
                <c:pt idx="93">
                  <c:v>45057</c:v>
                </c:pt>
                <c:pt idx="94">
                  <c:v>45058</c:v>
                </c:pt>
                <c:pt idx="95">
                  <c:v>45061</c:v>
                </c:pt>
                <c:pt idx="96">
                  <c:v>45062</c:v>
                </c:pt>
                <c:pt idx="97">
                  <c:v>45064</c:v>
                </c:pt>
                <c:pt idx="98">
                  <c:v>45065</c:v>
                </c:pt>
                <c:pt idx="99">
                  <c:v>45068</c:v>
                </c:pt>
                <c:pt idx="100">
                  <c:v>45069</c:v>
                </c:pt>
                <c:pt idx="101">
                  <c:v>45070</c:v>
                </c:pt>
                <c:pt idx="102">
                  <c:v>45072</c:v>
                </c:pt>
                <c:pt idx="103">
                  <c:v>45075</c:v>
                </c:pt>
                <c:pt idx="104">
                  <c:v>45076</c:v>
                </c:pt>
                <c:pt idx="105">
                  <c:v>45077</c:v>
                </c:pt>
                <c:pt idx="106">
                  <c:v>45078</c:v>
                </c:pt>
                <c:pt idx="107">
                  <c:v>45079</c:v>
                </c:pt>
                <c:pt idx="108">
                  <c:v>45082</c:v>
                </c:pt>
                <c:pt idx="109">
                  <c:v>45083</c:v>
                </c:pt>
                <c:pt idx="110">
                  <c:v>45084</c:v>
                </c:pt>
                <c:pt idx="111">
                  <c:v>45085</c:v>
                </c:pt>
                <c:pt idx="112">
                  <c:v>45086</c:v>
                </c:pt>
                <c:pt idx="113">
                  <c:v>45089</c:v>
                </c:pt>
                <c:pt idx="114">
                  <c:v>45090</c:v>
                </c:pt>
                <c:pt idx="115">
                  <c:v>45091</c:v>
                </c:pt>
                <c:pt idx="116">
                  <c:v>45092</c:v>
                </c:pt>
                <c:pt idx="117">
                  <c:v>45093</c:v>
                </c:pt>
                <c:pt idx="118">
                  <c:v>45096</c:v>
                </c:pt>
                <c:pt idx="119">
                  <c:v>45097</c:v>
                </c:pt>
                <c:pt idx="120">
                  <c:v>45098</c:v>
                </c:pt>
                <c:pt idx="121">
                  <c:v>45099</c:v>
                </c:pt>
                <c:pt idx="122">
                  <c:v>45100</c:v>
                </c:pt>
                <c:pt idx="123">
                  <c:v>45103</c:v>
                </c:pt>
                <c:pt idx="124">
                  <c:v>45104</c:v>
                </c:pt>
                <c:pt idx="125">
                  <c:v>45105</c:v>
                </c:pt>
                <c:pt idx="126">
                  <c:v>45106</c:v>
                </c:pt>
                <c:pt idx="127">
                  <c:v>45107</c:v>
                </c:pt>
                <c:pt idx="128">
                  <c:v>45111</c:v>
                </c:pt>
                <c:pt idx="129">
                  <c:v>45112</c:v>
                </c:pt>
                <c:pt idx="130">
                  <c:v>45113</c:v>
                </c:pt>
                <c:pt idx="131">
                  <c:v>45114</c:v>
                </c:pt>
                <c:pt idx="132">
                  <c:v>45117</c:v>
                </c:pt>
                <c:pt idx="133">
                  <c:v>45118</c:v>
                </c:pt>
                <c:pt idx="134">
                  <c:v>45119</c:v>
                </c:pt>
                <c:pt idx="135">
                  <c:v>45120</c:v>
                </c:pt>
                <c:pt idx="136">
                  <c:v>45121</c:v>
                </c:pt>
                <c:pt idx="137">
                  <c:v>45124</c:v>
                </c:pt>
                <c:pt idx="138">
                  <c:v>45125</c:v>
                </c:pt>
                <c:pt idx="139">
                  <c:v>45126</c:v>
                </c:pt>
                <c:pt idx="140">
                  <c:v>45127</c:v>
                </c:pt>
                <c:pt idx="141">
                  <c:v>45128</c:v>
                </c:pt>
                <c:pt idx="142">
                  <c:v>45131</c:v>
                </c:pt>
                <c:pt idx="143">
                  <c:v>45134</c:v>
                </c:pt>
                <c:pt idx="144">
                  <c:v>45135</c:v>
                </c:pt>
                <c:pt idx="145">
                  <c:v>45138</c:v>
                </c:pt>
                <c:pt idx="146">
                  <c:v>45139</c:v>
                </c:pt>
                <c:pt idx="147">
                  <c:v>45140</c:v>
                </c:pt>
                <c:pt idx="148">
                  <c:v>45141</c:v>
                </c:pt>
                <c:pt idx="149">
                  <c:v>45142</c:v>
                </c:pt>
                <c:pt idx="150">
                  <c:v>45146</c:v>
                </c:pt>
                <c:pt idx="151">
                  <c:v>45148</c:v>
                </c:pt>
                <c:pt idx="152">
                  <c:v>45149</c:v>
                </c:pt>
                <c:pt idx="153">
                  <c:v>45152</c:v>
                </c:pt>
                <c:pt idx="154">
                  <c:v>45153</c:v>
                </c:pt>
                <c:pt idx="155">
                  <c:v>45154</c:v>
                </c:pt>
                <c:pt idx="156">
                  <c:v>45155</c:v>
                </c:pt>
                <c:pt idx="157">
                  <c:v>45156</c:v>
                </c:pt>
                <c:pt idx="158">
                  <c:v>45159</c:v>
                </c:pt>
                <c:pt idx="159">
                  <c:v>45160</c:v>
                </c:pt>
                <c:pt idx="160">
                  <c:v>45161</c:v>
                </c:pt>
                <c:pt idx="161">
                  <c:v>45162</c:v>
                </c:pt>
                <c:pt idx="162">
                  <c:v>45163</c:v>
                </c:pt>
                <c:pt idx="163">
                  <c:v>45166</c:v>
                </c:pt>
                <c:pt idx="164">
                  <c:v>45167</c:v>
                </c:pt>
                <c:pt idx="165">
                  <c:v>45168</c:v>
                </c:pt>
                <c:pt idx="166">
                  <c:v>45170</c:v>
                </c:pt>
                <c:pt idx="167">
                  <c:v>45173</c:v>
                </c:pt>
                <c:pt idx="168">
                  <c:v>45174</c:v>
                </c:pt>
                <c:pt idx="169">
                  <c:v>45175</c:v>
                </c:pt>
                <c:pt idx="170">
                  <c:v>45176</c:v>
                </c:pt>
                <c:pt idx="171">
                  <c:v>45177</c:v>
                </c:pt>
                <c:pt idx="172">
                  <c:v>45180</c:v>
                </c:pt>
                <c:pt idx="173">
                  <c:v>45181</c:v>
                </c:pt>
                <c:pt idx="174">
                  <c:v>45182</c:v>
                </c:pt>
                <c:pt idx="175">
                  <c:v>45183</c:v>
                </c:pt>
                <c:pt idx="176">
                  <c:v>45184</c:v>
                </c:pt>
                <c:pt idx="177">
                  <c:v>45187</c:v>
                </c:pt>
                <c:pt idx="178">
                  <c:v>45188</c:v>
                </c:pt>
                <c:pt idx="179">
                  <c:v>45189</c:v>
                </c:pt>
                <c:pt idx="180">
                  <c:v>45190</c:v>
                </c:pt>
                <c:pt idx="181">
                  <c:v>45191</c:v>
                </c:pt>
                <c:pt idx="182">
                  <c:v>45194</c:v>
                </c:pt>
                <c:pt idx="183">
                  <c:v>45195</c:v>
                </c:pt>
                <c:pt idx="184">
                  <c:v>45196</c:v>
                </c:pt>
                <c:pt idx="185">
                  <c:v>45197</c:v>
                </c:pt>
                <c:pt idx="186">
                  <c:v>45198</c:v>
                </c:pt>
                <c:pt idx="187">
                  <c:v>45201</c:v>
                </c:pt>
                <c:pt idx="188">
                  <c:v>45202</c:v>
                </c:pt>
                <c:pt idx="189">
                  <c:v>45203</c:v>
                </c:pt>
                <c:pt idx="190">
                  <c:v>45204</c:v>
                </c:pt>
                <c:pt idx="191">
                  <c:v>45205</c:v>
                </c:pt>
                <c:pt idx="192">
                  <c:v>45208</c:v>
                </c:pt>
                <c:pt idx="193">
                  <c:v>45209</c:v>
                </c:pt>
                <c:pt idx="194">
                  <c:v>45210</c:v>
                </c:pt>
                <c:pt idx="195">
                  <c:v>45211</c:v>
                </c:pt>
                <c:pt idx="196">
                  <c:v>45212</c:v>
                </c:pt>
                <c:pt idx="197">
                  <c:v>45215</c:v>
                </c:pt>
                <c:pt idx="198">
                  <c:v>45216</c:v>
                </c:pt>
                <c:pt idx="199">
                  <c:v>45217</c:v>
                </c:pt>
              </c:strCache>
            </c:strRef>
          </c:xVal>
          <c:yVal>
            <c:numRef>
              <c:f>'MR Daily'!$AB$38:$AB$399</c:f>
              <c:numCache>
                <c:ptCount val="362"/>
                <c:pt idx="0">
                  <c:v>0.09090909090909091</c:v>
                </c:pt>
                <c:pt idx="1">
                  <c:v>0.09090909090909091</c:v>
                </c:pt>
                <c:pt idx="2">
                  <c:v>0.09090909090909091</c:v>
                </c:pt>
                <c:pt idx="3">
                  <c:v>0.13636363636363635</c:v>
                </c:pt>
                <c:pt idx="4">
                  <c:v>0.14285714285714285</c:v>
                </c:pt>
                <c:pt idx="5">
                  <c:v>0.13636363636363635</c:v>
                </c:pt>
                <c:pt idx="6">
                  <c:v>0.18181818181818182</c:v>
                </c:pt>
                <c:pt idx="7">
                  <c:v>0.18181818181818182</c:v>
                </c:pt>
                <c:pt idx="8">
                  <c:v>0.3333333333333333</c:v>
                </c:pt>
                <c:pt idx="9">
                  <c:v>0.36363636363636365</c:v>
                </c:pt>
                <c:pt idx="10">
                  <c:v>0.3333333333333333</c:v>
                </c:pt>
                <c:pt idx="11">
                  <c:v>0.25</c:v>
                </c:pt>
                <c:pt idx="12">
                  <c:v>0.3333333333333333</c:v>
                </c:pt>
                <c:pt idx="13">
                  <c:v>0.3333333333333333</c:v>
                </c:pt>
                <c:pt idx="14">
                  <c:v>0.2727272727272727</c:v>
                </c:pt>
                <c:pt idx="15">
                  <c:v>0.2727272727272727</c:v>
                </c:pt>
                <c:pt idx="16">
                  <c:v>0.2727272727272727</c:v>
                </c:pt>
                <c:pt idx="17">
                  <c:v>0.18181818181818182</c:v>
                </c:pt>
                <c:pt idx="18">
                  <c:v>0.18181818181818182</c:v>
                </c:pt>
                <c:pt idx="19">
                  <c:v>0.25</c:v>
                </c:pt>
                <c:pt idx="20">
                  <c:v>0.23076923076923078</c:v>
                </c:pt>
                <c:pt idx="21">
                  <c:v>0.2857142857142857</c:v>
                </c:pt>
                <c:pt idx="22">
                  <c:v>0.3333333333333333</c:v>
                </c:pt>
                <c:pt idx="23">
                  <c:v>0.3125</c:v>
                </c:pt>
                <c:pt idx="24">
                  <c:v>0.29411764705882354</c:v>
                </c:pt>
                <c:pt idx="25">
                  <c:v>0.29411764705882354</c:v>
                </c:pt>
                <c:pt idx="26">
                  <c:v>0.3333333333333333</c:v>
                </c:pt>
                <c:pt idx="27">
                  <c:v>0.3333333333333333</c:v>
                </c:pt>
                <c:pt idx="28">
                  <c:v>0.3333333333333333</c:v>
                </c:pt>
                <c:pt idx="29">
                  <c:v>0.3333333333333333</c:v>
                </c:pt>
                <c:pt idx="30">
                  <c:v>0.29411764705882354</c:v>
                </c:pt>
                <c:pt idx="31">
                  <c:v>0.2777777777777778</c:v>
                </c:pt>
                <c:pt idx="32">
                  <c:v>0.2777777777777778</c:v>
                </c:pt>
                <c:pt idx="33">
                  <c:v>0.2631578947368421</c:v>
                </c:pt>
                <c:pt idx="34">
                  <c:v>0.21052631578947367</c:v>
                </c:pt>
                <c:pt idx="35">
                  <c:v>0.2222222222222222</c:v>
                </c:pt>
                <c:pt idx="36">
                  <c:v>0.21052631578947367</c:v>
                </c:pt>
                <c:pt idx="37">
                  <c:v>0.2</c:v>
                </c:pt>
                <c:pt idx="38">
                  <c:v>0.2</c:v>
                </c:pt>
                <c:pt idx="39">
                  <c:v>0.15</c:v>
                </c:pt>
                <c:pt idx="40">
                  <c:v>0.15</c:v>
                </c:pt>
                <c:pt idx="41">
                  <c:v>0.14285714285714285</c:v>
                </c:pt>
                <c:pt idx="42">
                  <c:v>0.14285714285714285</c:v>
                </c:pt>
                <c:pt idx="43">
                  <c:v>0.09523809523809523</c:v>
                </c:pt>
                <c:pt idx="44">
                  <c:v>0.14285714285714285</c:v>
                </c:pt>
                <c:pt idx="45">
                  <c:v>0.14285714285714285</c:v>
                </c:pt>
                <c:pt idx="46">
                  <c:v>0.13636363636363635</c:v>
                </c:pt>
                <c:pt idx="47">
                  <c:v>0.13636363636363635</c:v>
                </c:pt>
                <c:pt idx="48">
                  <c:v>0.09090909090909091</c:v>
                </c:pt>
                <c:pt idx="49">
                  <c:v>0.09090909090909091</c:v>
                </c:pt>
                <c:pt idx="50">
                  <c:v>0.09523809523809523</c:v>
                </c:pt>
                <c:pt idx="51">
                  <c:v>0.09090909090909091</c:v>
                </c:pt>
                <c:pt idx="52">
                  <c:v>0.13636363636363635</c:v>
                </c:pt>
                <c:pt idx="53">
                  <c:v>0.13636363636363635</c:v>
                </c:pt>
                <c:pt idx="54">
                  <c:v>0.13636363636363635</c:v>
                </c:pt>
                <c:pt idx="55">
                  <c:v>0.14285714285714285</c:v>
                </c:pt>
                <c:pt idx="56">
                  <c:v>0.13636363636363635</c:v>
                </c:pt>
                <c:pt idx="57">
                  <c:v>0.13636363636363635</c:v>
                </c:pt>
                <c:pt idx="58">
                  <c:v>0.13636363636363635</c:v>
                </c:pt>
                <c:pt idx="59">
                  <c:v>0.13636363636363635</c:v>
                </c:pt>
                <c:pt idx="60">
                  <c:v>0.14285714285714285</c:v>
                </c:pt>
                <c:pt idx="61">
                  <c:v>0.13636363636363635</c:v>
                </c:pt>
                <c:pt idx="62">
                  <c:v>0.13636363636363635</c:v>
                </c:pt>
                <c:pt idx="63">
                  <c:v>0.13636363636363635</c:v>
                </c:pt>
                <c:pt idx="64">
                  <c:v>0.09090909090909091</c:v>
                </c:pt>
                <c:pt idx="65">
                  <c:v>0.047619047619047616</c:v>
                </c:pt>
                <c:pt idx="66">
                  <c:v>0.045454545454545456</c:v>
                </c:pt>
                <c:pt idx="67">
                  <c:v>0.045454545454545456</c:v>
                </c:pt>
                <c:pt idx="68">
                  <c:v>0.045454545454545456</c:v>
                </c:pt>
                <c:pt idx="69">
                  <c:v>0.045454545454545456</c:v>
                </c:pt>
                <c:pt idx="70">
                  <c:v>0.047619047619047616</c:v>
                </c:pt>
                <c:pt idx="71">
                  <c:v>0.045454545454545456</c:v>
                </c:pt>
                <c:pt idx="72">
                  <c:v>0.09090909090909091</c:v>
                </c:pt>
                <c:pt idx="73">
                  <c:v>0.09090909090909091</c:v>
                </c:pt>
                <c:pt idx="74">
                  <c:v>0.045454545454545456</c:v>
                </c:pt>
                <c:pt idx="75">
                  <c:v>0.047619047619047616</c:v>
                </c:pt>
                <c:pt idx="76">
                  <c:v>0.045454545454545456</c:v>
                </c:pt>
                <c:pt idx="77">
                  <c:v>0.045454545454545456</c:v>
                </c:pt>
                <c:pt idx="78">
                  <c:v>0.045454545454545456</c:v>
                </c:pt>
                <c:pt idx="79">
                  <c:v>0.09090909090909091</c:v>
                </c:pt>
                <c:pt idx="80">
                  <c:v>0.09523809523809523</c:v>
                </c:pt>
                <c:pt idx="81">
                  <c:v>0.09090909090909091</c:v>
                </c:pt>
                <c:pt idx="82">
                  <c:v>0.09090909090909091</c:v>
                </c:pt>
                <c:pt idx="83">
                  <c:v>0.13636363636363635</c:v>
                </c:pt>
                <c:pt idx="84">
                  <c:v>0.13636363636363635</c:v>
                </c:pt>
                <c:pt idx="85">
                  <c:v>0.14285714285714285</c:v>
                </c:pt>
                <c:pt idx="86">
                  <c:v>0.13636363636363635</c:v>
                </c:pt>
                <c:pt idx="87">
                  <c:v>0.13636363636363635</c:v>
                </c:pt>
                <c:pt idx="88">
                  <c:v>0.13636363636363635</c:v>
                </c:pt>
                <c:pt idx="89">
                  <c:v>0.18181818181818182</c:v>
                </c:pt>
                <c:pt idx="90">
                  <c:v>0.19047619047619047</c:v>
                </c:pt>
                <c:pt idx="91">
                  <c:v>0.18181818181818182</c:v>
                </c:pt>
                <c:pt idx="92">
                  <c:v>0.18181818181818182</c:v>
                </c:pt>
                <c:pt idx="93">
                  <c:v>0.18181818181818182</c:v>
                </c:pt>
                <c:pt idx="94">
                  <c:v>0.13636363636363635</c:v>
                </c:pt>
                <c:pt idx="95">
                  <c:v>0.14285714285714285</c:v>
                </c:pt>
                <c:pt idx="96">
                  <c:v>0.18181818181818182</c:v>
                </c:pt>
                <c:pt idx="97">
                  <c:v>0.19047619047619047</c:v>
                </c:pt>
                <c:pt idx="98">
                  <c:v>0.19047619047619047</c:v>
                </c:pt>
                <c:pt idx="99">
                  <c:v>0.15</c:v>
                </c:pt>
                <c:pt idx="100">
                  <c:v>0.14285714285714285</c:v>
                </c:pt>
                <c:pt idx="101">
                  <c:v>0.14285714285714285</c:v>
                </c:pt>
                <c:pt idx="102">
                  <c:v>0.15</c:v>
                </c:pt>
                <c:pt idx="103">
                  <c:v>0.10526315789473684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0.05263157894736842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0.05263157894736842</c:v>
                </c:pt>
                <c:pt idx="114">
                  <c:v>0.1</c:v>
                </c:pt>
                <c:pt idx="115">
                  <c:v>0.15</c:v>
                </c:pt>
                <c:pt idx="116">
                  <c:v>0.1</c:v>
                </c:pt>
                <c:pt idx="117">
                  <c:v>0.09523809523809523</c:v>
                </c:pt>
                <c:pt idx="118">
                  <c:v>0.1</c:v>
                </c:pt>
                <c:pt idx="119">
                  <c:v>0.14285714285714285</c:v>
                </c:pt>
                <c:pt idx="120">
                  <c:v>0.14285714285714285</c:v>
                </c:pt>
                <c:pt idx="121">
                  <c:v>0.19047619047619047</c:v>
                </c:pt>
                <c:pt idx="122">
                  <c:v>0.19047619047619047</c:v>
                </c:pt>
                <c:pt idx="123">
                  <c:v>0.19047619047619047</c:v>
                </c:pt>
                <c:pt idx="124">
                  <c:v>0.18181818181818182</c:v>
                </c:pt>
                <c:pt idx="125">
                  <c:v>0.18181818181818182</c:v>
                </c:pt>
                <c:pt idx="126">
                  <c:v>0.18181818181818182</c:v>
                </c:pt>
                <c:pt idx="127">
                  <c:v>0.18181818181818182</c:v>
                </c:pt>
                <c:pt idx="128">
                  <c:v>0.19047619047619047</c:v>
                </c:pt>
                <c:pt idx="129">
                  <c:v>0.19047619047619047</c:v>
                </c:pt>
                <c:pt idx="130">
                  <c:v>0.19047619047619047</c:v>
                </c:pt>
                <c:pt idx="131">
                  <c:v>0.19047619047619047</c:v>
                </c:pt>
                <c:pt idx="132">
                  <c:v>0.2</c:v>
                </c:pt>
                <c:pt idx="133">
                  <c:v>0.19047619047619047</c:v>
                </c:pt>
                <c:pt idx="134">
                  <c:v>0.19047619047619047</c:v>
                </c:pt>
                <c:pt idx="135">
                  <c:v>0.14285714285714285</c:v>
                </c:pt>
                <c:pt idx="136">
                  <c:v>0.09523809523809523</c:v>
                </c:pt>
                <c:pt idx="137">
                  <c:v>0.1</c:v>
                </c:pt>
                <c:pt idx="138">
                  <c:v>0.09523809523809523</c:v>
                </c:pt>
                <c:pt idx="139">
                  <c:v>0.09523809523809523</c:v>
                </c:pt>
                <c:pt idx="140">
                  <c:v>0.047619047619047616</c:v>
                </c:pt>
                <c:pt idx="141">
                  <c:v>0.047619047619047616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0.047619047619047616</c:v>
                </c:pt>
                <c:pt idx="182">
                  <c:v>0.05</c:v>
                </c:pt>
                <c:pt idx="183">
                  <c:v>0.047619047619047616</c:v>
                </c:pt>
                <c:pt idx="184">
                  <c:v>0.047619047619047616</c:v>
                </c:pt>
                <c:pt idx="185">
                  <c:v>0.047619047619047616</c:v>
                </c:pt>
                <c:pt idx="186">
                  <c:v>0.047619047619047616</c:v>
                </c:pt>
                <c:pt idx="187">
                  <c:v>0.047619047619047616</c:v>
                </c:pt>
                <c:pt idx="188">
                  <c:v>0.045454545454545456</c:v>
                </c:pt>
                <c:pt idx="189">
                  <c:v>0.045454545454545456</c:v>
                </c:pt>
                <c:pt idx="190">
                  <c:v>0.045454545454545456</c:v>
                </c:pt>
                <c:pt idx="191">
                  <c:v>0.045454545454545456</c:v>
                </c:pt>
                <c:pt idx="192">
                  <c:v>0.047619047619047616</c:v>
                </c:pt>
                <c:pt idx="193">
                  <c:v>0.045454545454545456</c:v>
                </c:pt>
                <c:pt idx="194">
                  <c:v>0.045454545454545456</c:v>
                </c:pt>
                <c:pt idx="195">
                  <c:v>0.045454545454545456</c:v>
                </c:pt>
                <c:pt idx="196">
                  <c:v>0.045454545454545456</c:v>
                </c:pt>
                <c:pt idx="197">
                  <c:v>0.047619047619047616</c:v>
                </c:pt>
                <c:pt idx="198">
                  <c:v>0.045454545454545456</c:v>
                </c:pt>
                <c:pt idx="199">
                  <c:v>0.045454545454545456</c:v>
                </c:pt>
              </c:numCache>
            </c:numRef>
          </c:yVal>
          <c:smooth val="1"/>
        </c:ser>
        <c:ser>
          <c:idx val="3"/>
          <c:order val="3"/>
          <c:tx>
            <c:v>GitLab CI rate &lt; 25%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'MR Daily'!$A$38:$A$399</c:f>
              <c:strCache>
                <c:ptCount val="362"/>
                <c:pt idx="0">
                  <c:v>44908</c:v>
                </c:pt>
                <c:pt idx="1">
                  <c:v>44909</c:v>
                </c:pt>
                <c:pt idx="2">
                  <c:v>44910</c:v>
                </c:pt>
                <c:pt idx="3">
                  <c:v>44911</c:v>
                </c:pt>
                <c:pt idx="4">
                  <c:v>44914</c:v>
                </c:pt>
                <c:pt idx="5">
                  <c:v>44915</c:v>
                </c:pt>
                <c:pt idx="6">
                  <c:v>44916</c:v>
                </c:pt>
                <c:pt idx="7">
                  <c:v>44917</c:v>
                </c:pt>
                <c:pt idx="8">
                  <c:v>44932</c:v>
                </c:pt>
                <c:pt idx="9">
                  <c:v>44935</c:v>
                </c:pt>
                <c:pt idx="10">
                  <c:v>44936</c:v>
                </c:pt>
                <c:pt idx="11">
                  <c:v>44937</c:v>
                </c:pt>
                <c:pt idx="12">
                  <c:v>44938</c:v>
                </c:pt>
                <c:pt idx="13">
                  <c:v>44939</c:v>
                </c:pt>
                <c:pt idx="14">
                  <c:v>44942</c:v>
                </c:pt>
                <c:pt idx="15">
                  <c:v>44944</c:v>
                </c:pt>
                <c:pt idx="16">
                  <c:v>44945</c:v>
                </c:pt>
                <c:pt idx="17">
                  <c:v>44946</c:v>
                </c:pt>
                <c:pt idx="18">
                  <c:v>44950</c:v>
                </c:pt>
                <c:pt idx="19">
                  <c:v>44951</c:v>
                </c:pt>
                <c:pt idx="20">
                  <c:v>44952</c:v>
                </c:pt>
                <c:pt idx="21">
                  <c:v>44956</c:v>
                </c:pt>
                <c:pt idx="22">
                  <c:v>44957</c:v>
                </c:pt>
                <c:pt idx="23">
                  <c:v>44958</c:v>
                </c:pt>
                <c:pt idx="24">
                  <c:v>44959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44970</c:v>
                </c:pt>
                <c:pt idx="31">
                  <c:v>44971</c:v>
                </c:pt>
                <c:pt idx="32">
                  <c:v>44972</c:v>
                </c:pt>
                <c:pt idx="33">
                  <c:v>44973</c:v>
                </c:pt>
                <c:pt idx="34">
                  <c:v>44974</c:v>
                </c:pt>
                <c:pt idx="35">
                  <c:v>44977</c:v>
                </c:pt>
                <c:pt idx="36">
                  <c:v>44978</c:v>
                </c:pt>
                <c:pt idx="37">
                  <c:v>44979</c:v>
                </c:pt>
                <c:pt idx="38">
                  <c:v>44980</c:v>
                </c:pt>
                <c:pt idx="39">
                  <c:v>44981</c:v>
                </c:pt>
                <c:pt idx="40">
                  <c:v>44984</c:v>
                </c:pt>
                <c:pt idx="41">
                  <c:v>44985</c:v>
                </c:pt>
                <c:pt idx="42">
                  <c:v>44986</c:v>
                </c:pt>
                <c:pt idx="43">
                  <c:v>44987</c:v>
                </c:pt>
                <c:pt idx="44">
                  <c:v>44988</c:v>
                </c:pt>
                <c:pt idx="45">
                  <c:v>44991</c:v>
                </c:pt>
                <c:pt idx="46">
                  <c:v>44992</c:v>
                </c:pt>
                <c:pt idx="47">
                  <c:v>44993</c:v>
                </c:pt>
                <c:pt idx="48">
                  <c:v>44994</c:v>
                </c:pt>
                <c:pt idx="49">
                  <c:v>44995</c:v>
                </c:pt>
                <c:pt idx="50">
                  <c:v>44998</c:v>
                </c:pt>
                <c:pt idx="51">
                  <c:v>44999</c:v>
                </c:pt>
                <c:pt idx="52">
                  <c:v>45000</c:v>
                </c:pt>
                <c:pt idx="53">
                  <c:v>45001</c:v>
                </c:pt>
                <c:pt idx="54">
                  <c:v>45002</c:v>
                </c:pt>
                <c:pt idx="55">
                  <c:v>45005</c:v>
                </c:pt>
                <c:pt idx="56">
                  <c:v>45006</c:v>
                </c:pt>
                <c:pt idx="57">
                  <c:v>45007</c:v>
                </c:pt>
                <c:pt idx="58">
                  <c:v>45008</c:v>
                </c:pt>
                <c:pt idx="59">
                  <c:v>45009</c:v>
                </c:pt>
                <c:pt idx="60">
                  <c:v>45012</c:v>
                </c:pt>
                <c:pt idx="61">
                  <c:v>45013</c:v>
                </c:pt>
                <c:pt idx="62">
                  <c:v>45014</c:v>
                </c:pt>
                <c:pt idx="63">
                  <c:v>45015</c:v>
                </c:pt>
                <c:pt idx="64">
                  <c:v>45016</c:v>
                </c:pt>
                <c:pt idx="65">
                  <c:v>45019</c:v>
                </c:pt>
                <c:pt idx="66">
                  <c:v>45020</c:v>
                </c:pt>
                <c:pt idx="67">
                  <c:v>45021</c:v>
                </c:pt>
                <c:pt idx="68">
                  <c:v>45022</c:v>
                </c:pt>
                <c:pt idx="69">
                  <c:v>45023</c:v>
                </c:pt>
                <c:pt idx="70">
                  <c:v>45026</c:v>
                </c:pt>
                <c:pt idx="71">
                  <c:v>45027</c:v>
                </c:pt>
                <c:pt idx="72">
                  <c:v>45028</c:v>
                </c:pt>
                <c:pt idx="73">
                  <c:v>45029</c:v>
                </c:pt>
                <c:pt idx="74">
                  <c:v>45030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45040</c:v>
                </c:pt>
                <c:pt idx="81">
                  <c:v>45041</c:v>
                </c:pt>
                <c:pt idx="82">
                  <c:v>45042</c:v>
                </c:pt>
                <c:pt idx="83">
                  <c:v>45043</c:v>
                </c:pt>
                <c:pt idx="84">
                  <c:v>45044</c:v>
                </c:pt>
                <c:pt idx="85">
                  <c:v>45047</c:v>
                </c:pt>
                <c:pt idx="86">
                  <c:v>45048</c:v>
                </c:pt>
                <c:pt idx="87">
                  <c:v>45049</c:v>
                </c:pt>
                <c:pt idx="88">
                  <c:v>45050</c:v>
                </c:pt>
                <c:pt idx="89">
                  <c:v>45051</c:v>
                </c:pt>
                <c:pt idx="90">
                  <c:v>45054</c:v>
                </c:pt>
                <c:pt idx="91">
                  <c:v>45055</c:v>
                </c:pt>
                <c:pt idx="92">
                  <c:v>45056</c:v>
                </c:pt>
                <c:pt idx="93">
                  <c:v>45057</c:v>
                </c:pt>
                <c:pt idx="94">
                  <c:v>45058</c:v>
                </c:pt>
                <c:pt idx="95">
                  <c:v>45061</c:v>
                </c:pt>
                <c:pt idx="96">
                  <c:v>45062</c:v>
                </c:pt>
                <c:pt idx="97">
                  <c:v>45064</c:v>
                </c:pt>
                <c:pt idx="98">
                  <c:v>45065</c:v>
                </c:pt>
                <c:pt idx="99">
                  <c:v>45068</c:v>
                </c:pt>
                <c:pt idx="100">
                  <c:v>45069</c:v>
                </c:pt>
                <c:pt idx="101">
                  <c:v>45070</c:v>
                </c:pt>
                <c:pt idx="102">
                  <c:v>45072</c:v>
                </c:pt>
                <c:pt idx="103">
                  <c:v>45075</c:v>
                </c:pt>
                <c:pt idx="104">
                  <c:v>45076</c:v>
                </c:pt>
                <c:pt idx="105">
                  <c:v>45077</c:v>
                </c:pt>
                <c:pt idx="106">
                  <c:v>45078</c:v>
                </c:pt>
                <c:pt idx="107">
                  <c:v>45079</c:v>
                </c:pt>
                <c:pt idx="108">
                  <c:v>45082</c:v>
                </c:pt>
                <c:pt idx="109">
                  <c:v>45083</c:v>
                </c:pt>
                <c:pt idx="110">
                  <c:v>45084</c:v>
                </c:pt>
                <c:pt idx="111">
                  <c:v>45085</c:v>
                </c:pt>
                <c:pt idx="112">
                  <c:v>45086</c:v>
                </c:pt>
                <c:pt idx="113">
                  <c:v>45089</c:v>
                </c:pt>
                <c:pt idx="114">
                  <c:v>45090</c:v>
                </c:pt>
                <c:pt idx="115">
                  <c:v>45091</c:v>
                </c:pt>
                <c:pt idx="116">
                  <c:v>45092</c:v>
                </c:pt>
                <c:pt idx="117">
                  <c:v>45093</c:v>
                </c:pt>
                <c:pt idx="118">
                  <c:v>45096</c:v>
                </c:pt>
                <c:pt idx="119">
                  <c:v>45097</c:v>
                </c:pt>
                <c:pt idx="120">
                  <c:v>45098</c:v>
                </c:pt>
                <c:pt idx="121">
                  <c:v>45099</c:v>
                </c:pt>
                <c:pt idx="122">
                  <c:v>45100</c:v>
                </c:pt>
                <c:pt idx="123">
                  <c:v>45103</c:v>
                </c:pt>
                <c:pt idx="124">
                  <c:v>45104</c:v>
                </c:pt>
                <c:pt idx="125">
                  <c:v>45105</c:v>
                </c:pt>
                <c:pt idx="126">
                  <c:v>45106</c:v>
                </c:pt>
                <c:pt idx="127">
                  <c:v>45107</c:v>
                </c:pt>
                <c:pt idx="128">
                  <c:v>45111</c:v>
                </c:pt>
                <c:pt idx="129">
                  <c:v>45112</c:v>
                </c:pt>
                <c:pt idx="130">
                  <c:v>45113</c:v>
                </c:pt>
                <c:pt idx="131">
                  <c:v>45114</c:v>
                </c:pt>
                <c:pt idx="132">
                  <c:v>45117</c:v>
                </c:pt>
                <c:pt idx="133">
                  <c:v>45118</c:v>
                </c:pt>
                <c:pt idx="134">
                  <c:v>45119</c:v>
                </c:pt>
                <c:pt idx="135">
                  <c:v>45120</c:v>
                </c:pt>
                <c:pt idx="136">
                  <c:v>45121</c:v>
                </c:pt>
                <c:pt idx="137">
                  <c:v>45124</c:v>
                </c:pt>
                <c:pt idx="138">
                  <c:v>45125</c:v>
                </c:pt>
                <c:pt idx="139">
                  <c:v>45126</c:v>
                </c:pt>
                <c:pt idx="140">
                  <c:v>45127</c:v>
                </c:pt>
                <c:pt idx="141">
                  <c:v>45128</c:v>
                </c:pt>
                <c:pt idx="142">
                  <c:v>45131</c:v>
                </c:pt>
                <c:pt idx="143">
                  <c:v>45134</c:v>
                </c:pt>
                <c:pt idx="144">
                  <c:v>45135</c:v>
                </c:pt>
                <c:pt idx="145">
                  <c:v>45138</c:v>
                </c:pt>
                <c:pt idx="146">
                  <c:v>45139</c:v>
                </c:pt>
                <c:pt idx="147">
                  <c:v>45140</c:v>
                </c:pt>
                <c:pt idx="148">
                  <c:v>45141</c:v>
                </c:pt>
                <c:pt idx="149">
                  <c:v>45142</c:v>
                </c:pt>
                <c:pt idx="150">
                  <c:v>45146</c:v>
                </c:pt>
                <c:pt idx="151">
                  <c:v>45148</c:v>
                </c:pt>
                <c:pt idx="152">
                  <c:v>45149</c:v>
                </c:pt>
                <c:pt idx="153">
                  <c:v>45152</c:v>
                </c:pt>
                <c:pt idx="154">
                  <c:v>45153</c:v>
                </c:pt>
                <c:pt idx="155">
                  <c:v>45154</c:v>
                </c:pt>
                <c:pt idx="156">
                  <c:v>45155</c:v>
                </c:pt>
                <c:pt idx="157">
                  <c:v>45156</c:v>
                </c:pt>
                <c:pt idx="158">
                  <c:v>45159</c:v>
                </c:pt>
                <c:pt idx="159">
                  <c:v>45160</c:v>
                </c:pt>
                <c:pt idx="160">
                  <c:v>45161</c:v>
                </c:pt>
                <c:pt idx="161">
                  <c:v>45162</c:v>
                </c:pt>
                <c:pt idx="162">
                  <c:v>45163</c:v>
                </c:pt>
                <c:pt idx="163">
                  <c:v>45166</c:v>
                </c:pt>
                <c:pt idx="164">
                  <c:v>45167</c:v>
                </c:pt>
                <c:pt idx="165">
                  <c:v>45168</c:v>
                </c:pt>
                <c:pt idx="166">
                  <c:v>45170</c:v>
                </c:pt>
                <c:pt idx="167">
                  <c:v>45173</c:v>
                </c:pt>
                <c:pt idx="168">
                  <c:v>45174</c:v>
                </c:pt>
                <c:pt idx="169">
                  <c:v>45175</c:v>
                </c:pt>
                <c:pt idx="170">
                  <c:v>45176</c:v>
                </c:pt>
                <c:pt idx="171">
                  <c:v>45177</c:v>
                </c:pt>
                <c:pt idx="172">
                  <c:v>45180</c:v>
                </c:pt>
                <c:pt idx="173">
                  <c:v>45181</c:v>
                </c:pt>
                <c:pt idx="174">
                  <c:v>45182</c:v>
                </c:pt>
                <c:pt idx="175">
                  <c:v>45183</c:v>
                </c:pt>
                <c:pt idx="176">
                  <c:v>45184</c:v>
                </c:pt>
                <c:pt idx="177">
                  <c:v>45187</c:v>
                </c:pt>
                <c:pt idx="178">
                  <c:v>45188</c:v>
                </c:pt>
                <c:pt idx="179">
                  <c:v>45189</c:v>
                </c:pt>
                <c:pt idx="180">
                  <c:v>45190</c:v>
                </c:pt>
                <c:pt idx="181">
                  <c:v>45191</c:v>
                </c:pt>
                <c:pt idx="182">
                  <c:v>45194</c:v>
                </c:pt>
                <c:pt idx="183">
                  <c:v>45195</c:v>
                </c:pt>
                <c:pt idx="184">
                  <c:v>45196</c:v>
                </c:pt>
                <c:pt idx="185">
                  <c:v>45197</c:v>
                </c:pt>
                <c:pt idx="186">
                  <c:v>45198</c:v>
                </c:pt>
                <c:pt idx="187">
                  <c:v>45201</c:v>
                </c:pt>
                <c:pt idx="188">
                  <c:v>45202</c:v>
                </c:pt>
                <c:pt idx="189">
                  <c:v>45203</c:v>
                </c:pt>
                <c:pt idx="190">
                  <c:v>45204</c:v>
                </c:pt>
                <c:pt idx="191">
                  <c:v>45205</c:v>
                </c:pt>
                <c:pt idx="192">
                  <c:v>45208</c:v>
                </c:pt>
                <c:pt idx="193">
                  <c:v>45209</c:v>
                </c:pt>
                <c:pt idx="194">
                  <c:v>45210</c:v>
                </c:pt>
                <c:pt idx="195">
                  <c:v>45211</c:v>
                </c:pt>
                <c:pt idx="196">
                  <c:v>45212</c:v>
                </c:pt>
                <c:pt idx="197">
                  <c:v>45215</c:v>
                </c:pt>
                <c:pt idx="198">
                  <c:v>45216</c:v>
                </c:pt>
                <c:pt idx="199">
                  <c:v>45217</c:v>
                </c:pt>
              </c:strCache>
            </c:strRef>
          </c:xVal>
          <c:yVal>
            <c:numRef>
              <c:f>'MR Daily'!$AC$38:$AC$399</c:f>
              <c:numCache>
                <c:ptCount val="362"/>
                <c:pt idx="0">
                  <c:v>0.3181818181818182</c:v>
                </c:pt>
                <c:pt idx="1">
                  <c:v>0.36363636363636365</c:v>
                </c:pt>
                <c:pt idx="2">
                  <c:v>0.4090909090909091</c:v>
                </c:pt>
                <c:pt idx="3">
                  <c:v>0.4090909090909091</c:v>
                </c:pt>
                <c:pt idx="4">
                  <c:v>0.38095238095238093</c:v>
                </c:pt>
                <c:pt idx="5">
                  <c:v>0.36363636363636365</c:v>
                </c:pt>
                <c:pt idx="6">
                  <c:v>0.36363636363636365</c:v>
                </c:pt>
                <c:pt idx="7">
                  <c:v>0.3181818181818182</c:v>
                </c:pt>
                <c:pt idx="8">
                  <c:v>0.5833333333333334</c:v>
                </c:pt>
                <c:pt idx="9">
                  <c:v>0.7272727272727273</c:v>
                </c:pt>
                <c:pt idx="10">
                  <c:v>0.6666666666666666</c:v>
                </c:pt>
                <c:pt idx="11">
                  <c:v>0.6666666666666666</c:v>
                </c:pt>
                <c:pt idx="12">
                  <c:v>0.75</c:v>
                </c:pt>
                <c:pt idx="13">
                  <c:v>0.6666666666666666</c:v>
                </c:pt>
                <c:pt idx="14">
                  <c:v>0.5454545454545454</c:v>
                </c:pt>
                <c:pt idx="15">
                  <c:v>0.5454545454545454</c:v>
                </c:pt>
                <c:pt idx="16">
                  <c:v>0.5454545454545454</c:v>
                </c:pt>
                <c:pt idx="17">
                  <c:v>0.45454545454545453</c:v>
                </c:pt>
                <c:pt idx="18">
                  <c:v>0.45454545454545453</c:v>
                </c:pt>
                <c:pt idx="19">
                  <c:v>0.5</c:v>
                </c:pt>
                <c:pt idx="20">
                  <c:v>0.46153846153846156</c:v>
                </c:pt>
                <c:pt idx="21">
                  <c:v>0.5</c:v>
                </c:pt>
                <c:pt idx="22">
                  <c:v>0.5333333333333333</c:v>
                </c:pt>
                <c:pt idx="23">
                  <c:v>0.5</c:v>
                </c:pt>
                <c:pt idx="24">
                  <c:v>0.5294117647058824</c:v>
                </c:pt>
                <c:pt idx="25">
                  <c:v>0.47058823529411764</c:v>
                </c:pt>
                <c:pt idx="26">
                  <c:v>0.5</c:v>
                </c:pt>
                <c:pt idx="27">
                  <c:v>0.4444444444444444</c:v>
                </c:pt>
                <c:pt idx="28">
                  <c:v>0.4444444444444444</c:v>
                </c:pt>
                <c:pt idx="29">
                  <c:v>0.3888888888888889</c:v>
                </c:pt>
                <c:pt idx="30">
                  <c:v>0.4117647058823529</c:v>
                </c:pt>
                <c:pt idx="31">
                  <c:v>0.4444444444444444</c:v>
                </c:pt>
                <c:pt idx="32">
                  <c:v>0.4444444444444444</c:v>
                </c:pt>
                <c:pt idx="33">
                  <c:v>0.47368421052631576</c:v>
                </c:pt>
                <c:pt idx="34">
                  <c:v>0.42105263157894735</c:v>
                </c:pt>
                <c:pt idx="35">
                  <c:v>0.4444444444444444</c:v>
                </c:pt>
                <c:pt idx="36">
                  <c:v>0.42105263157894735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0.38095238095238093</c:v>
                </c:pt>
                <c:pt idx="42">
                  <c:v>0.38095238095238093</c:v>
                </c:pt>
                <c:pt idx="43">
                  <c:v>0.38095238095238093</c:v>
                </c:pt>
                <c:pt idx="44">
                  <c:v>0.42857142857142855</c:v>
                </c:pt>
                <c:pt idx="45">
                  <c:v>0.38095238095238093</c:v>
                </c:pt>
                <c:pt idx="46">
                  <c:v>0.4090909090909091</c:v>
                </c:pt>
                <c:pt idx="47">
                  <c:v>0.45454545454545453</c:v>
                </c:pt>
                <c:pt idx="48">
                  <c:v>0.4090909090909091</c:v>
                </c:pt>
                <c:pt idx="49">
                  <c:v>0.4090909090909091</c:v>
                </c:pt>
                <c:pt idx="50">
                  <c:v>0.47619047619047616</c:v>
                </c:pt>
                <c:pt idx="51">
                  <c:v>0.5</c:v>
                </c:pt>
                <c:pt idx="52">
                  <c:v>0.5</c:v>
                </c:pt>
                <c:pt idx="53">
                  <c:v>0.45454545454545453</c:v>
                </c:pt>
                <c:pt idx="54">
                  <c:v>0.45454545454545453</c:v>
                </c:pt>
                <c:pt idx="55">
                  <c:v>0.42857142857142855</c:v>
                </c:pt>
                <c:pt idx="56">
                  <c:v>0.4090909090909091</c:v>
                </c:pt>
                <c:pt idx="57">
                  <c:v>0.4090909090909091</c:v>
                </c:pt>
                <c:pt idx="58">
                  <c:v>0.4090909090909091</c:v>
                </c:pt>
                <c:pt idx="59">
                  <c:v>0.4090909090909091</c:v>
                </c:pt>
                <c:pt idx="60">
                  <c:v>0.38095238095238093</c:v>
                </c:pt>
                <c:pt idx="61">
                  <c:v>0.36363636363636365</c:v>
                </c:pt>
                <c:pt idx="62">
                  <c:v>0.36363636363636365</c:v>
                </c:pt>
                <c:pt idx="63">
                  <c:v>0.4090909090909091</c:v>
                </c:pt>
                <c:pt idx="64">
                  <c:v>0.36363636363636365</c:v>
                </c:pt>
                <c:pt idx="65">
                  <c:v>0.2857142857142857</c:v>
                </c:pt>
                <c:pt idx="66">
                  <c:v>0.3181818181818182</c:v>
                </c:pt>
                <c:pt idx="67">
                  <c:v>0.3181818181818182</c:v>
                </c:pt>
                <c:pt idx="68">
                  <c:v>0.3181818181818182</c:v>
                </c:pt>
                <c:pt idx="69">
                  <c:v>0.2727272727272727</c:v>
                </c:pt>
                <c:pt idx="70">
                  <c:v>0.3333333333333333</c:v>
                </c:pt>
                <c:pt idx="71">
                  <c:v>0.36363636363636365</c:v>
                </c:pt>
                <c:pt idx="72">
                  <c:v>0.36363636363636365</c:v>
                </c:pt>
                <c:pt idx="73">
                  <c:v>0.36363636363636365</c:v>
                </c:pt>
                <c:pt idx="74">
                  <c:v>0.3181818181818182</c:v>
                </c:pt>
                <c:pt idx="75">
                  <c:v>0.3333333333333333</c:v>
                </c:pt>
                <c:pt idx="76">
                  <c:v>0.36363636363636365</c:v>
                </c:pt>
                <c:pt idx="77">
                  <c:v>0.36363636363636365</c:v>
                </c:pt>
                <c:pt idx="78">
                  <c:v>0.36363636363636365</c:v>
                </c:pt>
                <c:pt idx="79">
                  <c:v>0.4090909090909091</c:v>
                </c:pt>
                <c:pt idx="80">
                  <c:v>0.42857142857142855</c:v>
                </c:pt>
                <c:pt idx="81">
                  <c:v>0.4090909090909091</c:v>
                </c:pt>
                <c:pt idx="82">
                  <c:v>0.45454545454545453</c:v>
                </c:pt>
                <c:pt idx="83">
                  <c:v>0.5</c:v>
                </c:pt>
                <c:pt idx="84">
                  <c:v>0.5</c:v>
                </c:pt>
                <c:pt idx="85">
                  <c:v>0.47619047619047616</c:v>
                </c:pt>
                <c:pt idx="86">
                  <c:v>0.5</c:v>
                </c:pt>
                <c:pt idx="87">
                  <c:v>0.5</c:v>
                </c:pt>
                <c:pt idx="88">
                  <c:v>0.45454545454545453</c:v>
                </c:pt>
                <c:pt idx="89">
                  <c:v>0.5</c:v>
                </c:pt>
                <c:pt idx="90">
                  <c:v>0.47619047619047616</c:v>
                </c:pt>
                <c:pt idx="91">
                  <c:v>0.45454545454545453</c:v>
                </c:pt>
                <c:pt idx="92">
                  <c:v>0.4090909090909091</c:v>
                </c:pt>
                <c:pt idx="93">
                  <c:v>0.36363636363636365</c:v>
                </c:pt>
                <c:pt idx="94">
                  <c:v>0.3181818181818182</c:v>
                </c:pt>
                <c:pt idx="95">
                  <c:v>0.3333333333333333</c:v>
                </c:pt>
                <c:pt idx="96">
                  <c:v>0.36363636363636365</c:v>
                </c:pt>
                <c:pt idx="97">
                  <c:v>0.3333333333333333</c:v>
                </c:pt>
                <c:pt idx="98">
                  <c:v>0.3333333333333333</c:v>
                </c:pt>
                <c:pt idx="99">
                  <c:v>0.3</c:v>
                </c:pt>
                <c:pt idx="100">
                  <c:v>0.2857142857142857</c:v>
                </c:pt>
                <c:pt idx="101">
                  <c:v>0.2857142857142857</c:v>
                </c:pt>
                <c:pt idx="102">
                  <c:v>0.25</c:v>
                </c:pt>
                <c:pt idx="103">
                  <c:v>0.21052631578947367</c:v>
                </c:pt>
                <c:pt idx="104">
                  <c:v>0.2</c:v>
                </c:pt>
                <c:pt idx="105">
                  <c:v>0.2</c:v>
                </c:pt>
                <c:pt idx="106">
                  <c:v>0.15</c:v>
                </c:pt>
                <c:pt idx="107">
                  <c:v>0.15</c:v>
                </c:pt>
                <c:pt idx="108">
                  <c:v>0.10526315789473684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0.15789473684210525</c:v>
                </c:pt>
                <c:pt idx="114">
                  <c:v>0.2</c:v>
                </c:pt>
                <c:pt idx="115">
                  <c:v>0.2</c:v>
                </c:pt>
                <c:pt idx="116">
                  <c:v>0.15</c:v>
                </c:pt>
                <c:pt idx="117">
                  <c:v>0.19047619047619047</c:v>
                </c:pt>
                <c:pt idx="118">
                  <c:v>0.25</c:v>
                </c:pt>
                <c:pt idx="119">
                  <c:v>0.2857142857142857</c:v>
                </c:pt>
                <c:pt idx="120">
                  <c:v>0.2857142857142857</c:v>
                </c:pt>
                <c:pt idx="121">
                  <c:v>0.3333333333333333</c:v>
                </c:pt>
                <c:pt idx="122">
                  <c:v>0.3333333333333333</c:v>
                </c:pt>
                <c:pt idx="123">
                  <c:v>0.38095238095238093</c:v>
                </c:pt>
                <c:pt idx="124">
                  <c:v>0.4090909090909091</c:v>
                </c:pt>
                <c:pt idx="125">
                  <c:v>0.4090909090909091</c:v>
                </c:pt>
                <c:pt idx="126">
                  <c:v>0.4090909090909091</c:v>
                </c:pt>
                <c:pt idx="127">
                  <c:v>0.45454545454545453</c:v>
                </c:pt>
                <c:pt idx="128">
                  <c:v>0.47619047619047616</c:v>
                </c:pt>
                <c:pt idx="129">
                  <c:v>0.47619047619047616</c:v>
                </c:pt>
                <c:pt idx="130">
                  <c:v>0.5238095238095238</c:v>
                </c:pt>
                <c:pt idx="131">
                  <c:v>0.5238095238095238</c:v>
                </c:pt>
                <c:pt idx="132">
                  <c:v>0.55</c:v>
                </c:pt>
                <c:pt idx="133">
                  <c:v>0.5238095238095238</c:v>
                </c:pt>
                <c:pt idx="134">
                  <c:v>0.47619047619047616</c:v>
                </c:pt>
                <c:pt idx="135">
                  <c:v>0.42857142857142855</c:v>
                </c:pt>
                <c:pt idx="136">
                  <c:v>0.38095238095238093</c:v>
                </c:pt>
                <c:pt idx="137">
                  <c:v>0.35</c:v>
                </c:pt>
                <c:pt idx="138">
                  <c:v>0.3333333333333333</c:v>
                </c:pt>
                <c:pt idx="139">
                  <c:v>0.2857142857142857</c:v>
                </c:pt>
                <c:pt idx="140">
                  <c:v>0.23809523809523808</c:v>
                </c:pt>
                <c:pt idx="141">
                  <c:v>0.23809523809523808</c:v>
                </c:pt>
                <c:pt idx="142">
                  <c:v>0.2</c:v>
                </c:pt>
                <c:pt idx="143">
                  <c:v>0.10526315789473684</c:v>
                </c:pt>
                <c:pt idx="144">
                  <c:v>0.1111111111111111</c:v>
                </c:pt>
                <c:pt idx="145">
                  <c:v>0.058823529411764705</c:v>
                </c:pt>
                <c:pt idx="146">
                  <c:v>0.05555555555555555</c:v>
                </c:pt>
                <c:pt idx="147">
                  <c:v>0.05263157894736842</c:v>
                </c:pt>
                <c:pt idx="148">
                  <c:v>0.05263157894736842</c:v>
                </c:pt>
                <c:pt idx="149">
                  <c:v>0.05263157894736842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0.0625</c:v>
                </c:pt>
                <c:pt idx="160">
                  <c:v>0.0625</c:v>
                </c:pt>
                <c:pt idx="161">
                  <c:v>0.058823529411764705</c:v>
                </c:pt>
                <c:pt idx="162">
                  <c:v>0.05555555555555555</c:v>
                </c:pt>
                <c:pt idx="163">
                  <c:v>0.05555555555555555</c:v>
                </c:pt>
                <c:pt idx="164">
                  <c:v>0.05263157894736842</c:v>
                </c:pt>
                <c:pt idx="165">
                  <c:v>0.05263157894736842</c:v>
                </c:pt>
                <c:pt idx="166">
                  <c:v>0.1111111111111111</c:v>
                </c:pt>
                <c:pt idx="167">
                  <c:v>0.11764705882352941</c:v>
                </c:pt>
                <c:pt idx="168">
                  <c:v>0.1111111111111111</c:v>
                </c:pt>
                <c:pt idx="169">
                  <c:v>0.10526315789473684</c:v>
                </c:pt>
                <c:pt idx="170">
                  <c:v>0.10526315789473684</c:v>
                </c:pt>
                <c:pt idx="171">
                  <c:v>0.1</c:v>
                </c:pt>
                <c:pt idx="172">
                  <c:v>0.1</c:v>
                </c:pt>
                <c:pt idx="173">
                  <c:v>0.09523809523809523</c:v>
                </c:pt>
                <c:pt idx="174">
                  <c:v>0.09523809523809523</c:v>
                </c:pt>
                <c:pt idx="175">
                  <c:v>0.09523809523809523</c:v>
                </c:pt>
                <c:pt idx="176">
                  <c:v>0.09523809523809523</c:v>
                </c:pt>
                <c:pt idx="177">
                  <c:v>0.1</c:v>
                </c:pt>
                <c:pt idx="178">
                  <c:v>0.09523809523809523</c:v>
                </c:pt>
                <c:pt idx="179">
                  <c:v>0.09523809523809523</c:v>
                </c:pt>
                <c:pt idx="180">
                  <c:v>0.047619047619047616</c:v>
                </c:pt>
                <c:pt idx="181">
                  <c:v>0.09523809523809523</c:v>
                </c:pt>
                <c:pt idx="182">
                  <c:v>0.1</c:v>
                </c:pt>
                <c:pt idx="183">
                  <c:v>0.09523809523809523</c:v>
                </c:pt>
                <c:pt idx="184">
                  <c:v>0.09523809523809523</c:v>
                </c:pt>
                <c:pt idx="185">
                  <c:v>0.09523809523809523</c:v>
                </c:pt>
                <c:pt idx="186">
                  <c:v>0.14285714285714285</c:v>
                </c:pt>
                <c:pt idx="187">
                  <c:v>0.09523809523809523</c:v>
                </c:pt>
                <c:pt idx="188">
                  <c:v>0.09090909090909091</c:v>
                </c:pt>
                <c:pt idx="189">
                  <c:v>0.09090909090909091</c:v>
                </c:pt>
                <c:pt idx="190">
                  <c:v>0.09090909090909091</c:v>
                </c:pt>
                <c:pt idx="191">
                  <c:v>0.09090909090909091</c:v>
                </c:pt>
                <c:pt idx="192">
                  <c:v>0.09523809523809523</c:v>
                </c:pt>
                <c:pt idx="193">
                  <c:v>0.09090909090909091</c:v>
                </c:pt>
                <c:pt idx="194">
                  <c:v>0.09090909090909091</c:v>
                </c:pt>
                <c:pt idx="195">
                  <c:v>0.09090909090909091</c:v>
                </c:pt>
                <c:pt idx="196">
                  <c:v>0.09090909090909091</c:v>
                </c:pt>
                <c:pt idx="197">
                  <c:v>0.09523809523809523</c:v>
                </c:pt>
                <c:pt idx="198">
                  <c:v>0.09090909090909091</c:v>
                </c:pt>
                <c:pt idx="199">
                  <c:v>0.09090909090909091</c:v>
                </c:pt>
              </c:numCache>
            </c:numRef>
          </c:yVal>
          <c:smooth val="1"/>
        </c:ser>
        <c:ser>
          <c:idx val="4"/>
          <c:order val="4"/>
          <c:tx>
            <c:v>GitLab CI rate &lt; 50%</c:v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'MR Daily'!$A$38:$A$399</c:f>
              <c:strCache>
                <c:ptCount val="362"/>
                <c:pt idx="0">
                  <c:v>44908</c:v>
                </c:pt>
                <c:pt idx="1">
                  <c:v>44909</c:v>
                </c:pt>
                <c:pt idx="2">
                  <c:v>44910</c:v>
                </c:pt>
                <c:pt idx="3">
                  <c:v>44911</c:v>
                </c:pt>
                <c:pt idx="4">
                  <c:v>44914</c:v>
                </c:pt>
                <c:pt idx="5">
                  <c:v>44915</c:v>
                </c:pt>
                <c:pt idx="6">
                  <c:v>44916</c:v>
                </c:pt>
                <c:pt idx="7">
                  <c:v>44917</c:v>
                </c:pt>
                <c:pt idx="8">
                  <c:v>44932</c:v>
                </c:pt>
                <c:pt idx="9">
                  <c:v>44935</c:v>
                </c:pt>
                <c:pt idx="10">
                  <c:v>44936</c:v>
                </c:pt>
                <c:pt idx="11">
                  <c:v>44937</c:v>
                </c:pt>
                <c:pt idx="12">
                  <c:v>44938</c:v>
                </c:pt>
                <c:pt idx="13">
                  <c:v>44939</c:v>
                </c:pt>
                <c:pt idx="14">
                  <c:v>44942</c:v>
                </c:pt>
                <c:pt idx="15">
                  <c:v>44944</c:v>
                </c:pt>
                <c:pt idx="16">
                  <c:v>44945</c:v>
                </c:pt>
                <c:pt idx="17">
                  <c:v>44946</c:v>
                </c:pt>
                <c:pt idx="18">
                  <c:v>44950</c:v>
                </c:pt>
                <c:pt idx="19">
                  <c:v>44951</c:v>
                </c:pt>
                <c:pt idx="20">
                  <c:v>44952</c:v>
                </c:pt>
                <c:pt idx="21">
                  <c:v>44956</c:v>
                </c:pt>
                <c:pt idx="22">
                  <c:v>44957</c:v>
                </c:pt>
                <c:pt idx="23">
                  <c:v>44958</c:v>
                </c:pt>
                <c:pt idx="24">
                  <c:v>44959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44970</c:v>
                </c:pt>
                <c:pt idx="31">
                  <c:v>44971</c:v>
                </c:pt>
                <c:pt idx="32">
                  <c:v>44972</c:v>
                </c:pt>
                <c:pt idx="33">
                  <c:v>44973</c:v>
                </c:pt>
                <c:pt idx="34">
                  <c:v>44974</c:v>
                </c:pt>
                <c:pt idx="35">
                  <c:v>44977</c:v>
                </c:pt>
                <c:pt idx="36">
                  <c:v>44978</c:v>
                </c:pt>
                <c:pt idx="37">
                  <c:v>44979</c:v>
                </c:pt>
                <c:pt idx="38">
                  <c:v>44980</c:v>
                </c:pt>
                <c:pt idx="39">
                  <c:v>44981</c:v>
                </c:pt>
                <c:pt idx="40">
                  <c:v>44984</c:v>
                </c:pt>
                <c:pt idx="41">
                  <c:v>44985</c:v>
                </c:pt>
                <c:pt idx="42">
                  <c:v>44986</c:v>
                </c:pt>
                <c:pt idx="43">
                  <c:v>44987</c:v>
                </c:pt>
                <c:pt idx="44">
                  <c:v>44988</c:v>
                </c:pt>
                <c:pt idx="45">
                  <c:v>44991</c:v>
                </c:pt>
                <c:pt idx="46">
                  <c:v>44992</c:v>
                </c:pt>
                <c:pt idx="47">
                  <c:v>44993</c:v>
                </c:pt>
                <c:pt idx="48">
                  <c:v>44994</c:v>
                </c:pt>
                <c:pt idx="49">
                  <c:v>44995</c:v>
                </c:pt>
                <c:pt idx="50">
                  <c:v>44998</c:v>
                </c:pt>
                <c:pt idx="51">
                  <c:v>44999</c:v>
                </c:pt>
                <c:pt idx="52">
                  <c:v>45000</c:v>
                </c:pt>
                <c:pt idx="53">
                  <c:v>45001</c:v>
                </c:pt>
                <c:pt idx="54">
                  <c:v>45002</c:v>
                </c:pt>
                <c:pt idx="55">
                  <c:v>45005</c:v>
                </c:pt>
                <c:pt idx="56">
                  <c:v>45006</c:v>
                </c:pt>
                <c:pt idx="57">
                  <c:v>45007</c:v>
                </c:pt>
                <c:pt idx="58">
                  <c:v>45008</c:v>
                </c:pt>
                <c:pt idx="59">
                  <c:v>45009</c:v>
                </c:pt>
                <c:pt idx="60">
                  <c:v>45012</c:v>
                </c:pt>
                <c:pt idx="61">
                  <c:v>45013</c:v>
                </c:pt>
                <c:pt idx="62">
                  <c:v>45014</c:v>
                </c:pt>
                <c:pt idx="63">
                  <c:v>45015</c:v>
                </c:pt>
                <c:pt idx="64">
                  <c:v>45016</c:v>
                </c:pt>
                <c:pt idx="65">
                  <c:v>45019</c:v>
                </c:pt>
                <c:pt idx="66">
                  <c:v>45020</c:v>
                </c:pt>
                <c:pt idx="67">
                  <c:v>45021</c:v>
                </c:pt>
                <c:pt idx="68">
                  <c:v>45022</c:v>
                </c:pt>
                <c:pt idx="69">
                  <c:v>45023</c:v>
                </c:pt>
                <c:pt idx="70">
                  <c:v>45026</c:v>
                </c:pt>
                <c:pt idx="71">
                  <c:v>45027</c:v>
                </c:pt>
                <c:pt idx="72">
                  <c:v>45028</c:v>
                </c:pt>
                <c:pt idx="73">
                  <c:v>45029</c:v>
                </c:pt>
                <c:pt idx="74">
                  <c:v>45030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45040</c:v>
                </c:pt>
                <c:pt idx="81">
                  <c:v>45041</c:v>
                </c:pt>
                <c:pt idx="82">
                  <c:v>45042</c:v>
                </c:pt>
                <c:pt idx="83">
                  <c:v>45043</c:v>
                </c:pt>
                <c:pt idx="84">
                  <c:v>45044</c:v>
                </c:pt>
                <c:pt idx="85">
                  <c:v>45047</c:v>
                </c:pt>
                <c:pt idx="86">
                  <c:v>45048</c:v>
                </c:pt>
                <c:pt idx="87">
                  <c:v>45049</c:v>
                </c:pt>
                <c:pt idx="88">
                  <c:v>45050</c:v>
                </c:pt>
                <c:pt idx="89">
                  <c:v>45051</c:v>
                </c:pt>
                <c:pt idx="90">
                  <c:v>45054</c:v>
                </c:pt>
                <c:pt idx="91">
                  <c:v>45055</c:v>
                </c:pt>
                <c:pt idx="92">
                  <c:v>45056</c:v>
                </c:pt>
                <c:pt idx="93">
                  <c:v>45057</c:v>
                </c:pt>
                <c:pt idx="94">
                  <c:v>45058</c:v>
                </c:pt>
                <c:pt idx="95">
                  <c:v>45061</c:v>
                </c:pt>
                <c:pt idx="96">
                  <c:v>45062</c:v>
                </c:pt>
                <c:pt idx="97">
                  <c:v>45064</c:v>
                </c:pt>
                <c:pt idx="98">
                  <c:v>45065</c:v>
                </c:pt>
                <c:pt idx="99">
                  <c:v>45068</c:v>
                </c:pt>
                <c:pt idx="100">
                  <c:v>45069</c:v>
                </c:pt>
                <c:pt idx="101">
                  <c:v>45070</c:v>
                </c:pt>
                <c:pt idx="102">
                  <c:v>45072</c:v>
                </c:pt>
                <c:pt idx="103">
                  <c:v>45075</c:v>
                </c:pt>
                <c:pt idx="104">
                  <c:v>45076</c:v>
                </c:pt>
                <c:pt idx="105">
                  <c:v>45077</c:v>
                </c:pt>
                <c:pt idx="106">
                  <c:v>45078</c:v>
                </c:pt>
                <c:pt idx="107">
                  <c:v>45079</c:v>
                </c:pt>
                <c:pt idx="108">
                  <c:v>45082</c:v>
                </c:pt>
                <c:pt idx="109">
                  <c:v>45083</c:v>
                </c:pt>
                <c:pt idx="110">
                  <c:v>45084</c:v>
                </c:pt>
                <c:pt idx="111">
                  <c:v>45085</c:v>
                </c:pt>
                <c:pt idx="112">
                  <c:v>45086</c:v>
                </c:pt>
                <c:pt idx="113">
                  <c:v>45089</c:v>
                </c:pt>
                <c:pt idx="114">
                  <c:v>45090</c:v>
                </c:pt>
                <c:pt idx="115">
                  <c:v>45091</c:v>
                </c:pt>
                <c:pt idx="116">
                  <c:v>45092</c:v>
                </c:pt>
                <c:pt idx="117">
                  <c:v>45093</c:v>
                </c:pt>
                <c:pt idx="118">
                  <c:v>45096</c:v>
                </c:pt>
                <c:pt idx="119">
                  <c:v>45097</c:v>
                </c:pt>
                <c:pt idx="120">
                  <c:v>45098</c:v>
                </c:pt>
                <c:pt idx="121">
                  <c:v>45099</c:v>
                </c:pt>
                <c:pt idx="122">
                  <c:v>45100</c:v>
                </c:pt>
                <c:pt idx="123">
                  <c:v>45103</c:v>
                </c:pt>
                <c:pt idx="124">
                  <c:v>45104</c:v>
                </c:pt>
                <c:pt idx="125">
                  <c:v>45105</c:v>
                </c:pt>
                <c:pt idx="126">
                  <c:v>45106</c:v>
                </c:pt>
                <c:pt idx="127">
                  <c:v>45107</c:v>
                </c:pt>
                <c:pt idx="128">
                  <c:v>45111</c:v>
                </c:pt>
                <c:pt idx="129">
                  <c:v>45112</c:v>
                </c:pt>
                <c:pt idx="130">
                  <c:v>45113</c:v>
                </c:pt>
                <c:pt idx="131">
                  <c:v>45114</c:v>
                </c:pt>
                <c:pt idx="132">
                  <c:v>45117</c:v>
                </c:pt>
                <c:pt idx="133">
                  <c:v>45118</c:v>
                </c:pt>
                <c:pt idx="134">
                  <c:v>45119</c:v>
                </c:pt>
                <c:pt idx="135">
                  <c:v>45120</c:v>
                </c:pt>
                <c:pt idx="136">
                  <c:v>45121</c:v>
                </c:pt>
                <c:pt idx="137">
                  <c:v>45124</c:v>
                </c:pt>
                <c:pt idx="138">
                  <c:v>45125</c:v>
                </c:pt>
                <c:pt idx="139">
                  <c:v>45126</c:v>
                </c:pt>
                <c:pt idx="140">
                  <c:v>45127</c:v>
                </c:pt>
                <c:pt idx="141">
                  <c:v>45128</c:v>
                </c:pt>
                <c:pt idx="142">
                  <c:v>45131</c:v>
                </c:pt>
                <c:pt idx="143">
                  <c:v>45134</c:v>
                </c:pt>
                <c:pt idx="144">
                  <c:v>45135</c:v>
                </c:pt>
                <c:pt idx="145">
                  <c:v>45138</c:v>
                </c:pt>
                <c:pt idx="146">
                  <c:v>45139</c:v>
                </c:pt>
                <c:pt idx="147">
                  <c:v>45140</c:v>
                </c:pt>
                <c:pt idx="148">
                  <c:v>45141</c:v>
                </c:pt>
                <c:pt idx="149">
                  <c:v>45142</c:v>
                </c:pt>
                <c:pt idx="150">
                  <c:v>45146</c:v>
                </c:pt>
                <c:pt idx="151">
                  <c:v>45148</c:v>
                </c:pt>
                <c:pt idx="152">
                  <c:v>45149</c:v>
                </c:pt>
                <c:pt idx="153">
                  <c:v>45152</c:v>
                </c:pt>
                <c:pt idx="154">
                  <c:v>45153</c:v>
                </c:pt>
                <c:pt idx="155">
                  <c:v>45154</c:v>
                </c:pt>
                <c:pt idx="156">
                  <c:v>45155</c:v>
                </c:pt>
                <c:pt idx="157">
                  <c:v>45156</c:v>
                </c:pt>
                <c:pt idx="158">
                  <c:v>45159</c:v>
                </c:pt>
                <c:pt idx="159">
                  <c:v>45160</c:v>
                </c:pt>
                <c:pt idx="160">
                  <c:v>45161</c:v>
                </c:pt>
                <c:pt idx="161">
                  <c:v>45162</c:v>
                </c:pt>
                <c:pt idx="162">
                  <c:v>45163</c:v>
                </c:pt>
                <c:pt idx="163">
                  <c:v>45166</c:v>
                </c:pt>
                <c:pt idx="164">
                  <c:v>45167</c:v>
                </c:pt>
                <c:pt idx="165">
                  <c:v>45168</c:v>
                </c:pt>
                <c:pt idx="166">
                  <c:v>45170</c:v>
                </c:pt>
                <c:pt idx="167">
                  <c:v>45173</c:v>
                </c:pt>
                <c:pt idx="168">
                  <c:v>45174</c:v>
                </c:pt>
                <c:pt idx="169">
                  <c:v>45175</c:v>
                </c:pt>
                <c:pt idx="170">
                  <c:v>45176</c:v>
                </c:pt>
                <c:pt idx="171">
                  <c:v>45177</c:v>
                </c:pt>
                <c:pt idx="172">
                  <c:v>45180</c:v>
                </c:pt>
                <c:pt idx="173">
                  <c:v>45181</c:v>
                </c:pt>
                <c:pt idx="174">
                  <c:v>45182</c:v>
                </c:pt>
                <c:pt idx="175">
                  <c:v>45183</c:v>
                </c:pt>
                <c:pt idx="176">
                  <c:v>45184</c:v>
                </c:pt>
                <c:pt idx="177">
                  <c:v>45187</c:v>
                </c:pt>
                <c:pt idx="178">
                  <c:v>45188</c:v>
                </c:pt>
                <c:pt idx="179">
                  <c:v>45189</c:v>
                </c:pt>
                <c:pt idx="180">
                  <c:v>45190</c:v>
                </c:pt>
                <c:pt idx="181">
                  <c:v>45191</c:v>
                </c:pt>
                <c:pt idx="182">
                  <c:v>45194</c:v>
                </c:pt>
                <c:pt idx="183">
                  <c:v>45195</c:v>
                </c:pt>
                <c:pt idx="184">
                  <c:v>45196</c:v>
                </c:pt>
                <c:pt idx="185">
                  <c:v>45197</c:v>
                </c:pt>
                <c:pt idx="186">
                  <c:v>45198</c:v>
                </c:pt>
                <c:pt idx="187">
                  <c:v>45201</c:v>
                </c:pt>
                <c:pt idx="188">
                  <c:v>45202</c:v>
                </c:pt>
                <c:pt idx="189">
                  <c:v>45203</c:v>
                </c:pt>
                <c:pt idx="190">
                  <c:v>45204</c:v>
                </c:pt>
                <c:pt idx="191">
                  <c:v>45205</c:v>
                </c:pt>
                <c:pt idx="192">
                  <c:v>45208</c:v>
                </c:pt>
                <c:pt idx="193">
                  <c:v>45209</c:v>
                </c:pt>
                <c:pt idx="194">
                  <c:v>45210</c:v>
                </c:pt>
                <c:pt idx="195">
                  <c:v>45211</c:v>
                </c:pt>
                <c:pt idx="196">
                  <c:v>45212</c:v>
                </c:pt>
                <c:pt idx="197">
                  <c:v>45215</c:v>
                </c:pt>
                <c:pt idx="198">
                  <c:v>45216</c:v>
                </c:pt>
                <c:pt idx="199">
                  <c:v>45217</c:v>
                </c:pt>
              </c:strCache>
            </c:strRef>
          </c:xVal>
          <c:yVal>
            <c:numRef>
              <c:f>'MR Daily'!$AD$38:$AD$399</c:f>
              <c:numCache>
                <c:ptCount val="362"/>
                <c:pt idx="0">
                  <c:v>0.6818181818181818</c:v>
                </c:pt>
                <c:pt idx="1">
                  <c:v>0.7272727272727273</c:v>
                </c:pt>
                <c:pt idx="2">
                  <c:v>0.7727272727272727</c:v>
                </c:pt>
                <c:pt idx="3">
                  <c:v>0.7727272727272727</c:v>
                </c:pt>
                <c:pt idx="4">
                  <c:v>0.7619047619047619</c:v>
                </c:pt>
                <c:pt idx="5">
                  <c:v>0.7727272727272727</c:v>
                </c:pt>
                <c:pt idx="6">
                  <c:v>0.7727272727272727</c:v>
                </c:pt>
                <c:pt idx="7">
                  <c:v>0.7727272727272727</c:v>
                </c:pt>
                <c:pt idx="8">
                  <c:v>0.75</c:v>
                </c:pt>
                <c:pt idx="9">
                  <c:v>0.9090909090909091</c:v>
                </c:pt>
                <c:pt idx="10">
                  <c:v>0.9166666666666666</c:v>
                </c:pt>
                <c:pt idx="11">
                  <c:v>0.9166666666666666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0.9230769230769231</c:v>
                </c:pt>
                <c:pt idx="21">
                  <c:v>0.9285714285714286</c:v>
                </c:pt>
                <c:pt idx="22">
                  <c:v>0.9333333333333333</c:v>
                </c:pt>
                <c:pt idx="23">
                  <c:v>0.9375</c:v>
                </c:pt>
                <c:pt idx="24">
                  <c:v>0.9411764705882353</c:v>
                </c:pt>
                <c:pt idx="25">
                  <c:v>0.8823529411764706</c:v>
                </c:pt>
                <c:pt idx="26">
                  <c:v>0.8888888888888888</c:v>
                </c:pt>
                <c:pt idx="27">
                  <c:v>0.8888888888888888</c:v>
                </c:pt>
                <c:pt idx="28">
                  <c:v>0.8888888888888888</c:v>
                </c:pt>
                <c:pt idx="29">
                  <c:v>0.8888888888888888</c:v>
                </c:pt>
                <c:pt idx="30">
                  <c:v>0.8823529411764706</c:v>
                </c:pt>
                <c:pt idx="31">
                  <c:v>0.8888888888888888</c:v>
                </c:pt>
                <c:pt idx="32">
                  <c:v>0.8888888888888888</c:v>
                </c:pt>
                <c:pt idx="33">
                  <c:v>0.8947368421052632</c:v>
                </c:pt>
                <c:pt idx="34">
                  <c:v>0.8947368421052632</c:v>
                </c:pt>
                <c:pt idx="35">
                  <c:v>0.8888888888888888</c:v>
                </c:pt>
                <c:pt idx="36">
                  <c:v>0.8947368421052632</c:v>
                </c:pt>
                <c:pt idx="37">
                  <c:v>0.9</c:v>
                </c:pt>
                <c:pt idx="38">
                  <c:v>0.85</c:v>
                </c:pt>
                <c:pt idx="39">
                  <c:v>0.85</c:v>
                </c:pt>
                <c:pt idx="40">
                  <c:v>0.85</c:v>
                </c:pt>
                <c:pt idx="41">
                  <c:v>0.8571428571428571</c:v>
                </c:pt>
                <c:pt idx="42">
                  <c:v>0.8571428571428571</c:v>
                </c:pt>
                <c:pt idx="43">
                  <c:v>0.8571428571428571</c:v>
                </c:pt>
                <c:pt idx="44">
                  <c:v>0.8571428571428571</c:v>
                </c:pt>
                <c:pt idx="45">
                  <c:v>0.8571428571428571</c:v>
                </c:pt>
                <c:pt idx="46">
                  <c:v>0.8636363636363636</c:v>
                </c:pt>
                <c:pt idx="47">
                  <c:v>0.9090909090909091</c:v>
                </c:pt>
                <c:pt idx="48">
                  <c:v>0.9090909090909091</c:v>
                </c:pt>
                <c:pt idx="49">
                  <c:v>0.8636363636363636</c:v>
                </c:pt>
                <c:pt idx="50">
                  <c:v>0.8571428571428571</c:v>
                </c:pt>
                <c:pt idx="51">
                  <c:v>0.8636363636363636</c:v>
                </c:pt>
                <c:pt idx="52">
                  <c:v>0.8636363636363636</c:v>
                </c:pt>
                <c:pt idx="53">
                  <c:v>0.8636363636363636</c:v>
                </c:pt>
                <c:pt idx="54">
                  <c:v>0.8181818181818182</c:v>
                </c:pt>
                <c:pt idx="55">
                  <c:v>0.7619047619047619</c:v>
                </c:pt>
                <c:pt idx="56">
                  <c:v>0.7272727272727273</c:v>
                </c:pt>
                <c:pt idx="57">
                  <c:v>0.7272727272727273</c:v>
                </c:pt>
                <c:pt idx="58">
                  <c:v>0.6818181818181818</c:v>
                </c:pt>
                <c:pt idx="59">
                  <c:v>0.6363636363636364</c:v>
                </c:pt>
                <c:pt idx="60">
                  <c:v>0.6190476190476191</c:v>
                </c:pt>
                <c:pt idx="61">
                  <c:v>0.5909090909090909</c:v>
                </c:pt>
                <c:pt idx="62">
                  <c:v>0.5909090909090909</c:v>
                </c:pt>
                <c:pt idx="63">
                  <c:v>0.5909090909090909</c:v>
                </c:pt>
                <c:pt idx="64">
                  <c:v>0.5909090909090909</c:v>
                </c:pt>
                <c:pt idx="65">
                  <c:v>0.5714285714285714</c:v>
                </c:pt>
                <c:pt idx="66">
                  <c:v>0.5909090909090909</c:v>
                </c:pt>
                <c:pt idx="67">
                  <c:v>0.5909090909090909</c:v>
                </c:pt>
                <c:pt idx="68">
                  <c:v>0.5909090909090909</c:v>
                </c:pt>
                <c:pt idx="69">
                  <c:v>0.5909090909090909</c:v>
                </c:pt>
                <c:pt idx="70">
                  <c:v>0.6190476190476191</c:v>
                </c:pt>
                <c:pt idx="71">
                  <c:v>0.6363636363636364</c:v>
                </c:pt>
                <c:pt idx="72">
                  <c:v>0.6363636363636364</c:v>
                </c:pt>
                <c:pt idx="73">
                  <c:v>0.6363636363636364</c:v>
                </c:pt>
                <c:pt idx="74">
                  <c:v>0.6363636363636364</c:v>
                </c:pt>
                <c:pt idx="75">
                  <c:v>0.6666666666666666</c:v>
                </c:pt>
                <c:pt idx="76">
                  <c:v>0.6818181818181818</c:v>
                </c:pt>
                <c:pt idx="77">
                  <c:v>0.7272727272727273</c:v>
                </c:pt>
                <c:pt idx="78">
                  <c:v>0.7727272727272727</c:v>
                </c:pt>
                <c:pt idx="79">
                  <c:v>0.7727272727272727</c:v>
                </c:pt>
                <c:pt idx="80">
                  <c:v>0.8571428571428571</c:v>
                </c:pt>
                <c:pt idx="81">
                  <c:v>0.8636363636363636</c:v>
                </c:pt>
                <c:pt idx="82">
                  <c:v>0.9090909090909091</c:v>
                </c:pt>
                <c:pt idx="83">
                  <c:v>0.9545454545454546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0.9545454545454546</c:v>
                </c:pt>
                <c:pt idx="89">
                  <c:v>0.9545454545454546</c:v>
                </c:pt>
                <c:pt idx="90">
                  <c:v>0.9047619047619048</c:v>
                </c:pt>
                <c:pt idx="91">
                  <c:v>0.8636363636363636</c:v>
                </c:pt>
                <c:pt idx="92">
                  <c:v>0.8636363636363636</c:v>
                </c:pt>
                <c:pt idx="93">
                  <c:v>0.8636363636363636</c:v>
                </c:pt>
                <c:pt idx="94">
                  <c:v>0.8181818181818182</c:v>
                </c:pt>
                <c:pt idx="95">
                  <c:v>0.8095238095238095</c:v>
                </c:pt>
                <c:pt idx="96">
                  <c:v>0.8181818181818182</c:v>
                </c:pt>
                <c:pt idx="97">
                  <c:v>0.8095238095238095</c:v>
                </c:pt>
                <c:pt idx="98">
                  <c:v>0.7619047619047619</c:v>
                </c:pt>
                <c:pt idx="99">
                  <c:v>0.7</c:v>
                </c:pt>
                <c:pt idx="100">
                  <c:v>0.6666666666666666</c:v>
                </c:pt>
                <c:pt idx="101">
                  <c:v>0.6190476190476191</c:v>
                </c:pt>
                <c:pt idx="102">
                  <c:v>0.6</c:v>
                </c:pt>
                <c:pt idx="103">
                  <c:v>0.5789473684210527</c:v>
                </c:pt>
                <c:pt idx="104">
                  <c:v>0.6</c:v>
                </c:pt>
                <c:pt idx="105">
                  <c:v>0.55</c:v>
                </c:pt>
                <c:pt idx="106">
                  <c:v>0.5</c:v>
                </c:pt>
                <c:pt idx="107">
                  <c:v>0.45</c:v>
                </c:pt>
                <c:pt idx="108">
                  <c:v>0.42105263157894735</c:v>
                </c:pt>
                <c:pt idx="109">
                  <c:v>0.4</c:v>
                </c:pt>
                <c:pt idx="110">
                  <c:v>0.4</c:v>
                </c:pt>
                <c:pt idx="111">
                  <c:v>0.45</c:v>
                </c:pt>
                <c:pt idx="112">
                  <c:v>0.4</c:v>
                </c:pt>
                <c:pt idx="113">
                  <c:v>0.42105263157894735</c:v>
                </c:pt>
                <c:pt idx="114">
                  <c:v>0.45</c:v>
                </c:pt>
                <c:pt idx="115">
                  <c:v>0.45</c:v>
                </c:pt>
                <c:pt idx="116">
                  <c:v>0.4</c:v>
                </c:pt>
                <c:pt idx="117">
                  <c:v>0.42857142857142855</c:v>
                </c:pt>
                <c:pt idx="118">
                  <c:v>0.45</c:v>
                </c:pt>
                <c:pt idx="119">
                  <c:v>0.47619047619047616</c:v>
                </c:pt>
                <c:pt idx="120">
                  <c:v>0.47619047619047616</c:v>
                </c:pt>
                <c:pt idx="121">
                  <c:v>0.5238095238095238</c:v>
                </c:pt>
                <c:pt idx="122">
                  <c:v>0.5714285714285714</c:v>
                </c:pt>
                <c:pt idx="123">
                  <c:v>0.5714285714285714</c:v>
                </c:pt>
                <c:pt idx="124">
                  <c:v>0.5909090909090909</c:v>
                </c:pt>
                <c:pt idx="125">
                  <c:v>0.5454545454545454</c:v>
                </c:pt>
                <c:pt idx="126">
                  <c:v>0.5454545454545454</c:v>
                </c:pt>
                <c:pt idx="127">
                  <c:v>0.5909090909090909</c:v>
                </c:pt>
                <c:pt idx="128">
                  <c:v>0.6666666666666666</c:v>
                </c:pt>
                <c:pt idx="129">
                  <c:v>0.7142857142857143</c:v>
                </c:pt>
                <c:pt idx="130">
                  <c:v>0.7619047619047619</c:v>
                </c:pt>
                <c:pt idx="131">
                  <c:v>0.7619047619047619</c:v>
                </c:pt>
                <c:pt idx="132">
                  <c:v>0.8</c:v>
                </c:pt>
                <c:pt idx="133">
                  <c:v>0.7619047619047619</c:v>
                </c:pt>
                <c:pt idx="134">
                  <c:v>0.7142857142857143</c:v>
                </c:pt>
                <c:pt idx="135">
                  <c:v>0.6666666666666666</c:v>
                </c:pt>
                <c:pt idx="136">
                  <c:v>0.6190476190476191</c:v>
                </c:pt>
                <c:pt idx="137">
                  <c:v>0.6</c:v>
                </c:pt>
                <c:pt idx="138">
                  <c:v>0.5714285714285714</c:v>
                </c:pt>
                <c:pt idx="139">
                  <c:v>0.5238095238095238</c:v>
                </c:pt>
                <c:pt idx="140">
                  <c:v>0.47619047619047616</c:v>
                </c:pt>
                <c:pt idx="141">
                  <c:v>0.47619047619047616</c:v>
                </c:pt>
                <c:pt idx="142">
                  <c:v>0.4</c:v>
                </c:pt>
                <c:pt idx="143">
                  <c:v>0.3157894736842105</c:v>
                </c:pt>
                <c:pt idx="144">
                  <c:v>0.3333333333333333</c:v>
                </c:pt>
                <c:pt idx="145">
                  <c:v>0.23529411764705882</c:v>
                </c:pt>
                <c:pt idx="146">
                  <c:v>0.2222222222222222</c:v>
                </c:pt>
                <c:pt idx="147">
                  <c:v>0.21052631578947367</c:v>
                </c:pt>
                <c:pt idx="148">
                  <c:v>0.15789473684210525</c:v>
                </c:pt>
                <c:pt idx="149">
                  <c:v>0.10526315789473684</c:v>
                </c:pt>
                <c:pt idx="150">
                  <c:v>0.05555555555555555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0.06666666666666667</c:v>
                </c:pt>
                <c:pt idx="159">
                  <c:v>0.125</c:v>
                </c:pt>
                <c:pt idx="160">
                  <c:v>0.125</c:v>
                </c:pt>
                <c:pt idx="161">
                  <c:v>0.17647058823529413</c:v>
                </c:pt>
                <c:pt idx="162">
                  <c:v>0.16666666666666666</c:v>
                </c:pt>
                <c:pt idx="163">
                  <c:v>0.2222222222222222</c:v>
                </c:pt>
                <c:pt idx="164">
                  <c:v>0.2631578947368421</c:v>
                </c:pt>
                <c:pt idx="165">
                  <c:v>0.3157894736842105</c:v>
                </c:pt>
                <c:pt idx="166">
                  <c:v>0.3888888888888889</c:v>
                </c:pt>
                <c:pt idx="167">
                  <c:v>0.4117647058823529</c:v>
                </c:pt>
                <c:pt idx="168">
                  <c:v>0.4444444444444444</c:v>
                </c:pt>
                <c:pt idx="169">
                  <c:v>0.42105263157894735</c:v>
                </c:pt>
                <c:pt idx="170">
                  <c:v>0.47368421052631576</c:v>
                </c:pt>
                <c:pt idx="171">
                  <c:v>0.5</c:v>
                </c:pt>
                <c:pt idx="172">
                  <c:v>0.55</c:v>
                </c:pt>
                <c:pt idx="173">
                  <c:v>0.5238095238095238</c:v>
                </c:pt>
                <c:pt idx="174">
                  <c:v>0.5714285714285714</c:v>
                </c:pt>
                <c:pt idx="175">
                  <c:v>0.6190476190476191</c:v>
                </c:pt>
                <c:pt idx="176">
                  <c:v>0.6666666666666666</c:v>
                </c:pt>
                <c:pt idx="177">
                  <c:v>0.75</c:v>
                </c:pt>
                <c:pt idx="178">
                  <c:v>0.7619047619047619</c:v>
                </c:pt>
                <c:pt idx="179">
                  <c:v>0.7142857142857143</c:v>
                </c:pt>
                <c:pt idx="180">
                  <c:v>0.6666666666666666</c:v>
                </c:pt>
                <c:pt idx="181">
                  <c:v>0.7142857142857143</c:v>
                </c:pt>
                <c:pt idx="182">
                  <c:v>0.75</c:v>
                </c:pt>
                <c:pt idx="183">
                  <c:v>0.7619047619047619</c:v>
                </c:pt>
                <c:pt idx="184">
                  <c:v>0.7142857142857143</c:v>
                </c:pt>
                <c:pt idx="185">
                  <c:v>0.6666666666666666</c:v>
                </c:pt>
                <c:pt idx="186">
                  <c:v>0.6666666666666666</c:v>
                </c:pt>
                <c:pt idx="187">
                  <c:v>0.6666666666666666</c:v>
                </c:pt>
                <c:pt idx="188">
                  <c:v>0.6363636363636364</c:v>
                </c:pt>
                <c:pt idx="189">
                  <c:v>0.6363636363636364</c:v>
                </c:pt>
                <c:pt idx="190">
                  <c:v>0.5909090909090909</c:v>
                </c:pt>
                <c:pt idx="191">
                  <c:v>0.5909090909090909</c:v>
                </c:pt>
                <c:pt idx="192">
                  <c:v>0.5238095238095238</c:v>
                </c:pt>
                <c:pt idx="193">
                  <c:v>0.5</c:v>
                </c:pt>
                <c:pt idx="194">
                  <c:v>0.45454545454545453</c:v>
                </c:pt>
                <c:pt idx="195">
                  <c:v>0.45454545454545453</c:v>
                </c:pt>
                <c:pt idx="196">
                  <c:v>0.4090909090909091</c:v>
                </c:pt>
                <c:pt idx="197">
                  <c:v>0.3333333333333333</c:v>
                </c:pt>
                <c:pt idx="198">
                  <c:v>0.3181818181818182</c:v>
                </c:pt>
                <c:pt idx="199">
                  <c:v>0.2727272727272727</c:v>
                </c:pt>
              </c:numCache>
            </c:numRef>
          </c:yVal>
          <c:smooth val="1"/>
        </c:ser>
        <c:axId val="31756966"/>
        <c:axId val="17377239"/>
      </c:scatterChart>
      <c:valAx>
        <c:axId val="31756966"/>
        <c:scaling>
          <c:orientation val="minMax"/>
          <c:max val="45230"/>
          <c:min val="44908"/>
        </c:scaling>
        <c:axPos val="b"/>
        <c:delete val="0"/>
        <c:numFmt formatCode="mm\-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crossBetween val="midCat"/>
        <c:dispUnits/>
      </c:valAx>
      <c:valAx>
        <c:axId val="17377239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5696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7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9525" y="4857750"/>
        <a:ext cx="761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20</xdr:col>
      <xdr:colOff>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7620000" y="4857750"/>
        <a:ext cx="7620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9525" y="9525"/>
        <a:ext cx="7610475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9525</xdr:rowOff>
    </xdr:from>
    <xdr:to>
      <xdr:col>20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7620000" y="9525"/>
        <a:ext cx="7620000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5" name="Chart 6"/>
        <xdr:cNvGraphicFramePr/>
      </xdr:nvGraphicFramePr>
      <xdr:xfrm>
        <a:off x="0" y="9877425"/>
        <a:ext cx="7620000" cy="4857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61</xdr:row>
      <xdr:rowOff>0</xdr:rowOff>
    </xdr:from>
    <xdr:to>
      <xdr:col>20</xdr:col>
      <xdr:colOff>0</xdr:colOff>
      <xdr:row>91</xdr:row>
      <xdr:rowOff>0</xdr:rowOff>
    </xdr:to>
    <xdr:graphicFrame>
      <xdr:nvGraphicFramePr>
        <xdr:cNvPr id="6" name="Chart 7"/>
        <xdr:cNvGraphicFramePr/>
      </xdr:nvGraphicFramePr>
      <xdr:xfrm>
        <a:off x="7620000" y="9877425"/>
        <a:ext cx="7620000" cy="485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10</xdr:col>
      <xdr:colOff>0</xdr:colOff>
      <xdr:row>129</xdr:row>
      <xdr:rowOff>0</xdr:rowOff>
    </xdr:to>
    <xdr:graphicFrame>
      <xdr:nvGraphicFramePr>
        <xdr:cNvPr id="7" name="Chart 8"/>
        <xdr:cNvGraphicFramePr/>
      </xdr:nvGraphicFramePr>
      <xdr:xfrm>
        <a:off x="0" y="14735175"/>
        <a:ext cx="7620000" cy="615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8"/>
  <sheetViews>
    <sheetView workbookViewId="0" topLeftCell="A14">
      <pane ySplit="792" topLeftCell="BM1" activePane="bottomLeft" state="split"/>
      <selection pane="topLeft" activeCell="AE15" sqref="AE1:AF16384"/>
      <selection pane="bottomLeft" activeCell="AG13" sqref="AG13"/>
    </sheetView>
  </sheetViews>
  <sheetFormatPr defaultColWidth="11.421875" defaultRowHeight="12.75"/>
  <cols>
    <col min="1" max="1" width="10.140625" style="0" customWidth="1"/>
    <col min="2" max="2" width="3.00390625" style="0" customWidth="1"/>
    <col min="3" max="5" width="2.00390625" style="0" customWidth="1"/>
    <col min="6" max="6" width="3.00390625" style="0" bestFit="1" customWidth="1"/>
    <col min="7" max="7" width="3.00390625" style="0" customWidth="1"/>
    <col min="8" max="10" width="2.00390625" style="0" customWidth="1"/>
    <col min="11" max="11" width="3.00390625" style="0" customWidth="1"/>
    <col min="12" max="12" width="7.7109375" style="0" customWidth="1"/>
    <col min="13" max="13" width="6.28125" style="0" bestFit="1" customWidth="1"/>
    <col min="14" max="14" width="7.28125" style="0" customWidth="1"/>
    <col min="15" max="15" width="7.28125" style="0" bestFit="1" customWidth="1"/>
    <col min="16" max="16" width="8.28125" style="0" bestFit="1" customWidth="1"/>
    <col min="17" max="24" width="2.7109375" style="0" customWidth="1"/>
    <col min="25" max="25" width="4.421875" style="0" customWidth="1"/>
    <col min="26" max="26" width="7.7109375" style="0" customWidth="1"/>
    <col min="27" max="27" width="7.28125" style="0" bestFit="1" customWidth="1"/>
    <col min="28" max="28" width="7.28125" style="0" customWidth="1"/>
    <col min="29" max="30" width="7.28125" style="0" bestFit="1" customWidth="1"/>
    <col min="31" max="31" width="6.28125" style="0" bestFit="1" customWidth="1"/>
    <col min="32" max="32" width="10.140625" style="0" customWidth="1"/>
    <col min="33" max="33" width="10.28125" style="0" bestFit="1" customWidth="1"/>
    <col min="34" max="34" width="7.421875" style="0" bestFit="1" customWidth="1"/>
    <col min="35" max="35" width="7.7109375" style="0" customWidth="1"/>
    <col min="36" max="36" width="6.28125" style="0" bestFit="1" customWidth="1"/>
    <col min="37" max="37" width="7.7109375" style="0" customWidth="1"/>
    <col min="38" max="38" width="8.8515625" style="0" bestFit="1" customWidth="1"/>
    <col min="39" max="39" width="7.7109375" style="0" customWidth="1"/>
    <col min="40" max="40" width="6.28125" style="0" bestFit="1" customWidth="1"/>
    <col min="41" max="41" width="7.7109375" style="0" customWidth="1"/>
    <col min="42" max="43" width="2.00390625" style="0" customWidth="1"/>
    <col min="44" max="44" width="3.00390625" style="0" customWidth="1"/>
  </cols>
  <sheetData>
    <row r="1" ht="18">
      <c r="A1" s="12" t="s">
        <v>20</v>
      </c>
    </row>
    <row r="2" ht="12.75">
      <c r="A2" t="s">
        <v>21</v>
      </c>
    </row>
    <row r="3" spans="1:30" ht="12.75">
      <c r="A3" s="25" t="s">
        <v>2</v>
      </c>
      <c r="B3" s="77" t="s">
        <v>29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26.25" customHeight="1">
      <c r="A4" s="25" t="s">
        <v>8</v>
      </c>
      <c r="B4" s="77" t="s">
        <v>28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2.75">
      <c r="A5" s="25" t="s">
        <v>1</v>
      </c>
      <c r="B5" s="77" t="s">
        <v>26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26.25" customHeight="1">
      <c r="A6" s="25" t="s">
        <v>9</v>
      </c>
      <c r="B6" s="77" t="s">
        <v>27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26.25" customHeight="1">
      <c r="A7" s="25" t="s">
        <v>12</v>
      </c>
      <c r="B7" s="77" t="s">
        <v>30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12.75">
      <c r="A8" s="25" t="s">
        <v>6</v>
      </c>
      <c r="B8" s="77" t="s">
        <v>31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26.25" customHeight="1">
      <c r="A9" s="25" t="s">
        <v>5</v>
      </c>
      <c r="B9" s="77" t="s">
        <v>32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41" ht="12.75">
      <c r="A10" s="25" t="s">
        <v>7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H10" s="93" t="s">
        <v>35</v>
      </c>
      <c r="AI10" s="94"/>
      <c r="AJ10" s="94"/>
      <c r="AK10" s="94"/>
      <c r="AL10" s="94"/>
      <c r="AM10" s="94"/>
      <c r="AN10" s="94"/>
      <c r="AO10" s="95"/>
    </row>
    <row r="11" spans="34:41" ht="13.5" thickBot="1">
      <c r="AH11" s="96"/>
      <c r="AI11" s="85"/>
      <c r="AJ11" s="85"/>
      <c r="AK11" s="85"/>
      <c r="AL11" s="85"/>
      <c r="AM11" s="85"/>
      <c r="AN11" s="85"/>
      <c r="AO11" s="86"/>
    </row>
    <row r="12" spans="1:41" ht="12.75">
      <c r="A12" t="s">
        <v>23</v>
      </c>
      <c r="AF12" s="79" t="s">
        <v>34</v>
      </c>
      <c r="AG12" s="55">
        <v>44801</v>
      </c>
      <c r="AH12" s="85" t="s">
        <v>36</v>
      </c>
      <c r="AI12" s="85"/>
      <c r="AJ12" s="85"/>
      <c r="AK12" s="85"/>
      <c r="AL12" s="85"/>
      <c r="AM12" s="85"/>
      <c r="AN12" s="85"/>
      <c r="AO12" s="86"/>
    </row>
    <row r="13" spans="32:41" ht="13.5" thickBot="1">
      <c r="AF13" s="80"/>
      <c r="AG13" s="56">
        <v>47635</v>
      </c>
      <c r="AH13" s="87"/>
      <c r="AI13" s="87"/>
      <c r="AJ13" s="87"/>
      <c r="AK13" s="87"/>
      <c r="AL13" s="87"/>
      <c r="AM13" s="87"/>
      <c r="AN13" s="87"/>
      <c r="AO13" s="88"/>
    </row>
    <row r="14" spans="1:41" ht="12.75">
      <c r="A14" s="14" t="s">
        <v>11</v>
      </c>
      <c r="B14" s="68" t="s">
        <v>3</v>
      </c>
      <c r="C14" s="69"/>
      <c r="D14" s="69"/>
      <c r="E14" s="69"/>
      <c r="F14" s="69"/>
      <c r="G14" s="69"/>
      <c r="H14" s="69"/>
      <c r="I14" s="69"/>
      <c r="J14" s="69"/>
      <c r="K14" s="70"/>
      <c r="L14" s="89" t="s">
        <v>13</v>
      </c>
      <c r="M14" s="90"/>
      <c r="N14" s="91"/>
      <c r="O14" s="92"/>
      <c r="P14" s="68" t="s">
        <v>4</v>
      </c>
      <c r="Q14" s="69"/>
      <c r="R14" s="69"/>
      <c r="S14" s="69"/>
      <c r="T14" s="69"/>
      <c r="U14" s="69"/>
      <c r="V14" s="69"/>
      <c r="W14" s="69"/>
      <c r="X14" s="69"/>
      <c r="Y14" s="70"/>
      <c r="Z14" s="89" t="s">
        <v>13</v>
      </c>
      <c r="AA14" s="90"/>
      <c r="AB14" s="91"/>
      <c r="AC14" s="91"/>
      <c r="AD14" s="92"/>
      <c r="AF14" s="81" t="str">
        <f>L14</f>
        <v>False positive rate</v>
      </c>
      <c r="AG14" s="82"/>
      <c r="AH14" s="97" t="str">
        <f>B14</f>
        <v>TestBot</v>
      </c>
      <c r="AI14" s="98"/>
      <c r="AJ14" s="98"/>
      <c r="AK14" s="99"/>
      <c r="AL14" s="97" t="str">
        <f>P14</f>
        <v>GitLab CI</v>
      </c>
      <c r="AM14" s="98"/>
      <c r="AN14" s="98"/>
      <c r="AO14" s="99"/>
    </row>
    <row r="15" spans="1:41" ht="12.75">
      <c r="A15" s="67"/>
      <c r="B15" s="71"/>
      <c r="C15" s="72"/>
      <c r="D15" s="72"/>
      <c r="E15" s="72"/>
      <c r="F15" s="72"/>
      <c r="G15" s="72"/>
      <c r="H15" s="72"/>
      <c r="I15" s="72"/>
      <c r="J15" s="72"/>
      <c r="K15" s="73"/>
      <c r="L15" s="74" t="s">
        <v>37</v>
      </c>
      <c r="M15" s="75"/>
      <c r="N15" s="74" t="s">
        <v>39</v>
      </c>
      <c r="O15" s="76"/>
      <c r="P15" s="71"/>
      <c r="Q15" s="72"/>
      <c r="R15" s="72"/>
      <c r="S15" s="72"/>
      <c r="T15" s="72"/>
      <c r="U15" s="72"/>
      <c r="V15" s="72"/>
      <c r="W15" s="72"/>
      <c r="X15" s="72"/>
      <c r="Y15" s="73"/>
      <c r="Z15" s="74" t="s">
        <v>37</v>
      </c>
      <c r="AA15" s="75"/>
      <c r="AB15" s="74" t="s">
        <v>38</v>
      </c>
      <c r="AC15" s="75"/>
      <c r="AD15" s="76"/>
      <c r="AF15" s="83"/>
      <c r="AG15" s="84"/>
      <c r="AH15" s="40" t="str">
        <f>L16</f>
        <v>Adjusted</v>
      </c>
      <c r="AI15" s="16" t="s">
        <v>33</v>
      </c>
      <c r="AJ15" s="16" t="str">
        <f>M16</f>
        <v>Raw</v>
      </c>
      <c r="AK15" s="41" t="s">
        <v>33</v>
      </c>
      <c r="AL15" s="40" t="str">
        <f>Z16</f>
        <v>Adjusted</v>
      </c>
      <c r="AM15" s="16" t="s">
        <v>33</v>
      </c>
      <c r="AN15" s="16" t="str">
        <f>AA16</f>
        <v>Raw</v>
      </c>
      <c r="AO15" s="41" t="s">
        <v>33</v>
      </c>
    </row>
    <row r="16" spans="1:41" ht="12.75">
      <c r="A16" s="15"/>
      <c r="B16" s="16" t="s">
        <v>10</v>
      </c>
      <c r="C16" s="16" t="s">
        <v>2</v>
      </c>
      <c r="D16" s="16" t="s">
        <v>8</v>
      </c>
      <c r="E16" s="16" t="s">
        <v>1</v>
      </c>
      <c r="F16" s="16" t="s">
        <v>9</v>
      </c>
      <c r="G16" s="16" t="s">
        <v>12</v>
      </c>
      <c r="H16" s="16" t="s">
        <v>6</v>
      </c>
      <c r="I16" s="16" t="s">
        <v>5</v>
      </c>
      <c r="J16" s="16" t="s">
        <v>7</v>
      </c>
      <c r="K16" s="16" t="s">
        <v>0</v>
      </c>
      <c r="L16" s="63" t="s">
        <v>14</v>
      </c>
      <c r="M16" s="64" t="s">
        <v>15</v>
      </c>
      <c r="N16" s="61">
        <v>0.1</v>
      </c>
      <c r="O16" s="62">
        <v>0.25</v>
      </c>
      <c r="P16" s="16" t="s">
        <v>10</v>
      </c>
      <c r="Q16" s="16" t="s">
        <v>2</v>
      </c>
      <c r="R16" s="16" t="s">
        <v>8</v>
      </c>
      <c r="S16" s="16" t="s">
        <v>1</v>
      </c>
      <c r="T16" s="16" t="s">
        <v>9</v>
      </c>
      <c r="U16" s="16" t="s">
        <v>12</v>
      </c>
      <c r="V16" s="16" t="s">
        <v>6</v>
      </c>
      <c r="W16" s="16" t="s">
        <v>5</v>
      </c>
      <c r="X16" s="16" t="s">
        <v>7</v>
      </c>
      <c r="Y16" s="16" t="s">
        <v>0</v>
      </c>
      <c r="Z16" s="63" t="s">
        <v>14</v>
      </c>
      <c r="AA16" s="64" t="s">
        <v>15</v>
      </c>
      <c r="AB16" s="61">
        <v>0.1</v>
      </c>
      <c r="AC16" s="61">
        <v>0.25</v>
      </c>
      <c r="AD16" s="62">
        <v>0.5</v>
      </c>
      <c r="AE16" s="54"/>
      <c r="AF16" s="34">
        <v>-0.0001</v>
      </c>
      <c r="AG16" s="35">
        <v>0.05</v>
      </c>
      <c r="AH16" s="38">
        <f>SUMPRODUCT(($AG$12&lt;=$A$17:$A$400)*($A$17:$A$400&lt;=$AG$13)*($K$17:$K$400&lt;&gt;0)*($AF16&lt;=L$17:L$400)*(L$17:L$400&lt;$AG16)*1)/AH$36</f>
        <v>0.4222222222222222</v>
      </c>
      <c r="AI16" s="44">
        <f>IF(ISNUMBER(AI15),AI15,0)+AH16</f>
        <v>0.4222222222222222</v>
      </c>
      <c r="AJ16" s="43">
        <f>SUMPRODUCT(($AG$12&lt;=$A$17:$A$400)*($A$17:$A$400&lt;=$AG$13)*($K$17:$K$400&lt;&gt;0)*($AF16&lt;=M$17:M$400)*(M$17:M$400&lt;$AG16)*1)/$AH$36</f>
        <v>0.3611111111111111</v>
      </c>
      <c r="AK16" s="47">
        <f>IF(ISNUMBER(AK15),AK15,0)+AJ16</f>
        <v>0.3611111111111111</v>
      </c>
      <c r="AL16" s="38">
        <f>SUMPRODUCT(($AG$12&lt;=$A$17:$A$400)*($A$17:$A$400&lt;=$AG$13)*($Y$17:$Y$400&lt;&gt;0)*($AF16&lt;=Z$17:Z$400)*(Z$17:Z$400&lt;$AG16)*1)/$AL$36</f>
        <v>0.1187214611872146</v>
      </c>
      <c r="AM16" s="44">
        <f>IF(ISNUMBER(AM15),AM15,0)+AL16</f>
        <v>0.1187214611872146</v>
      </c>
      <c r="AN16" s="43">
        <f>SUMPRODUCT(($AG$12&lt;=$A$17:$A$400)*($A$17:$A$400&lt;=$AG$13)*($Y$17:$Y$400&lt;&gt;0)*($AF16&lt;=AA$17:AA$400)*(AA$17:AA$400&lt;$AG16)*1)/$AL$36</f>
        <v>0.091324200913242</v>
      </c>
      <c r="AO16" s="47">
        <f>IF(ISNUMBER(AO15),AO15,0)+AN16</f>
        <v>0.091324200913242</v>
      </c>
    </row>
    <row r="17" spans="1:41" ht="12.75">
      <c r="A17" s="13">
        <v>44879</v>
      </c>
      <c r="B17" s="1">
        <v>8</v>
      </c>
      <c r="C17" s="3">
        <v>0</v>
      </c>
      <c r="D17" s="6">
        <v>7</v>
      </c>
      <c r="E17" s="2">
        <v>0</v>
      </c>
      <c r="F17" s="3">
        <v>0</v>
      </c>
      <c r="G17" s="4">
        <v>9</v>
      </c>
      <c r="H17" s="5">
        <v>0</v>
      </c>
      <c r="I17" s="1">
        <v>0</v>
      </c>
      <c r="J17" s="1">
        <v>0</v>
      </c>
      <c r="K17" s="1">
        <v>24</v>
      </c>
      <c r="L17" s="38">
        <f aca="true" t="shared" si="0" ref="L17:L80">IF(K17,D17/K17,0)</f>
        <v>0.2916666666666667</v>
      </c>
      <c r="M17" s="65">
        <f aca="true" t="shared" si="1" ref="M17:M80">IF(K17,(K17-B17)/K17,0)</f>
        <v>0.6666666666666666</v>
      </c>
      <c r="N17" s="59"/>
      <c r="O17" s="60"/>
      <c r="P17" s="1">
        <v>10</v>
      </c>
      <c r="Q17" s="3">
        <v>0</v>
      </c>
      <c r="R17" s="6">
        <v>3</v>
      </c>
      <c r="S17" s="2">
        <v>0</v>
      </c>
      <c r="T17" s="3">
        <v>0</v>
      </c>
      <c r="U17" s="4">
        <v>11</v>
      </c>
      <c r="V17" s="5">
        <v>0</v>
      </c>
      <c r="W17" s="1">
        <v>0</v>
      </c>
      <c r="X17" s="1">
        <v>0</v>
      </c>
      <c r="Y17" s="1">
        <v>24</v>
      </c>
      <c r="Z17" s="38">
        <f aca="true" t="shared" si="2" ref="Z17:Z80">IF(Y17,R17/Y17,0)</f>
        <v>0.125</v>
      </c>
      <c r="AA17" s="65">
        <f aca="true" t="shared" si="3" ref="AA17:AA80">IF(Y17,(Y17-P17)/Y17,0)</f>
        <v>0.5833333333333334</v>
      </c>
      <c r="AB17" s="59"/>
      <c r="AC17" s="59"/>
      <c r="AD17" s="66"/>
      <c r="AE17" s="54"/>
      <c r="AF17" s="34">
        <f>AF16+5%</f>
        <v>0.0499</v>
      </c>
      <c r="AG17" s="35">
        <f>AG16+5%</f>
        <v>0.1</v>
      </c>
      <c r="AH17" s="38">
        <f>SUMPRODUCT(($K$17:$K$400&lt;&gt;0)*($AG$12&lt;=$A$17:$A$400)*($A$17:$A$400&lt;=$AG$13)*($AF17&lt;=L$17:L$400)*(L$17:L$400&lt;$AG17)*1)/AH$36</f>
        <v>0.1</v>
      </c>
      <c r="AI17" s="45">
        <f aca="true" t="shared" si="4" ref="AI17:AI35">IF(ISNUMBER(AI16),AI16,0)+AH17</f>
        <v>0.5222222222222223</v>
      </c>
      <c r="AJ17" s="10">
        <f>SUMPRODUCT(($AG$12&lt;=$A$17:$A$400)*($A$17:$A$400&lt;=$AG$13)*($K$17:$K$400&lt;&gt;0)*($AF17&lt;=M$17:M$400)*(M$17:M$400&lt;$AG17)*1)/$AH$36</f>
        <v>0.08888888888888889</v>
      </c>
      <c r="AK17" s="48">
        <f aca="true" t="shared" si="5" ref="AK17:AO35">IF(ISNUMBER(AK16),AK16,0)+AJ17</f>
        <v>0.45</v>
      </c>
      <c r="AL17" s="38">
        <f>SUMPRODUCT(($AG$12&lt;=$A$17:$A$400)*($A$17:$A$400&lt;=$AG$13)*($Y$17:$Y$400&lt;&gt;0)*($AF17&lt;=Z$17:Z$400)*(Z$17:Z$400&lt;$AG17)*1)/$AL$36</f>
        <v>0.0228310502283105</v>
      </c>
      <c r="AM17" s="45">
        <f t="shared" si="5"/>
        <v>0.1415525114155251</v>
      </c>
      <c r="AN17" s="10">
        <f>SUMPRODUCT(($AG$12&lt;=$A$17:$A$400)*($A$17:$A$400&lt;=$AG$13)*($Y$17:$Y$400&lt;&gt;0)*($AF17&lt;=AA$17:AA$400)*(AA$17:AA$400&lt;$AG17)*1)/$AL$36</f>
        <v>0.0182648401826484</v>
      </c>
      <c r="AO17" s="48">
        <f t="shared" si="5"/>
        <v>0.1095890410958904</v>
      </c>
    </row>
    <row r="18" spans="1:41" ht="12.75">
      <c r="A18" s="13">
        <v>44880</v>
      </c>
      <c r="B18" s="1">
        <v>2</v>
      </c>
      <c r="C18" s="3">
        <v>0</v>
      </c>
      <c r="D18" s="6">
        <v>4</v>
      </c>
      <c r="E18" s="2">
        <v>0</v>
      </c>
      <c r="F18" s="3">
        <v>0</v>
      </c>
      <c r="G18" s="4">
        <v>3</v>
      </c>
      <c r="H18" s="5">
        <v>1</v>
      </c>
      <c r="I18" s="1">
        <v>0</v>
      </c>
      <c r="J18" s="1">
        <v>0</v>
      </c>
      <c r="K18" s="1">
        <v>10</v>
      </c>
      <c r="L18" s="38">
        <f t="shared" si="0"/>
        <v>0.4</v>
      </c>
      <c r="M18" s="65">
        <f t="shared" si="1"/>
        <v>0.8</v>
      </c>
      <c r="N18" s="59"/>
      <c r="O18" s="60"/>
      <c r="P18" s="1">
        <v>5</v>
      </c>
      <c r="Q18" s="3">
        <v>0</v>
      </c>
      <c r="R18" s="6">
        <v>1</v>
      </c>
      <c r="S18" s="2">
        <v>0</v>
      </c>
      <c r="T18" s="3">
        <v>0</v>
      </c>
      <c r="U18" s="4">
        <v>4</v>
      </c>
      <c r="V18" s="5">
        <v>0</v>
      </c>
      <c r="W18" s="1">
        <v>0</v>
      </c>
      <c r="X18" s="1">
        <v>0</v>
      </c>
      <c r="Y18" s="1">
        <v>10</v>
      </c>
      <c r="Z18" s="38">
        <f t="shared" si="2"/>
        <v>0.1</v>
      </c>
      <c r="AA18" s="65">
        <f t="shared" si="3"/>
        <v>0.5</v>
      </c>
      <c r="AB18" s="59"/>
      <c r="AC18" s="59"/>
      <c r="AD18" s="60"/>
      <c r="AE18" s="54"/>
      <c r="AF18" s="34">
        <f aca="true" t="shared" si="6" ref="AF18:AF32">AF17+5%</f>
        <v>0.0999</v>
      </c>
      <c r="AG18" s="35">
        <f aca="true" t="shared" si="7" ref="AG18:AG32">AG17+5%</f>
        <v>0.15000000000000002</v>
      </c>
      <c r="AH18" s="38">
        <f>SUMPRODUCT(($K$17:$K$400&lt;&gt;0)*($AG$12&lt;=$A$17:$A$400)*($A$17:$A$400&lt;=$AG$13)*($AF18&lt;=L$17:L$400)*(L$17:L$400&lt;$AG18)*1)/AH$36</f>
        <v>0.17222222222222222</v>
      </c>
      <c r="AI18" s="50">
        <f t="shared" si="4"/>
        <v>0.6944444444444444</v>
      </c>
      <c r="AJ18" s="10">
        <f>SUMPRODUCT(($AG$12&lt;=$A$17:$A$400)*($A$17:$A$400&lt;=$AG$13)*($K$17:$K$400&lt;&gt;0)*($AF18&lt;=M$17:M$400)*(M$17:M$400&lt;$AG18)*1)/$AH$36</f>
        <v>0.15</v>
      </c>
      <c r="AK18" s="52">
        <f t="shared" si="5"/>
        <v>0.6</v>
      </c>
      <c r="AL18" s="38">
        <f>SUMPRODUCT(($AG$12&lt;=$A$17:$A$400)*($A$17:$A$400&lt;=$AG$13)*($Y$17:$Y$400&lt;&gt;0)*($AF18&lt;=Z$17:Z$400)*(Z$17:Z$400&lt;$AG18)*1)/$AL$36</f>
        <v>0.1141552511415525</v>
      </c>
      <c r="AM18" s="50">
        <f t="shared" si="5"/>
        <v>0.2557077625570776</v>
      </c>
      <c r="AN18" s="10">
        <f>SUMPRODUCT(($AG$12&lt;=$A$17:$A$400)*($A$17:$A$400&lt;=$AG$13)*($Y$17:$Y$400&lt;&gt;0)*($AF18&lt;=AA$17:AA$400)*(AA$17:AA$400&lt;$AG18)*1)/$AL$36</f>
        <v>0.0958904109589041</v>
      </c>
      <c r="AO18" s="52">
        <f t="shared" si="5"/>
        <v>0.2054794520547945</v>
      </c>
    </row>
    <row r="19" spans="1:41" ht="12.75">
      <c r="A19" s="13">
        <v>44881</v>
      </c>
      <c r="B19" s="1">
        <v>15</v>
      </c>
      <c r="C19" s="3">
        <v>0</v>
      </c>
      <c r="D19" s="6">
        <v>4</v>
      </c>
      <c r="E19" s="2">
        <v>0</v>
      </c>
      <c r="F19" s="3">
        <v>0</v>
      </c>
      <c r="G19" s="4">
        <v>0</v>
      </c>
      <c r="H19" s="5">
        <v>0</v>
      </c>
      <c r="I19" s="1">
        <v>0</v>
      </c>
      <c r="J19" s="1">
        <v>0</v>
      </c>
      <c r="K19" s="1">
        <v>19</v>
      </c>
      <c r="L19" s="38">
        <f t="shared" si="0"/>
        <v>0.21052631578947367</v>
      </c>
      <c r="M19" s="65">
        <f t="shared" si="1"/>
        <v>0.21052631578947367</v>
      </c>
      <c r="N19" s="59"/>
      <c r="O19" s="60"/>
      <c r="P19" s="1">
        <v>17</v>
      </c>
      <c r="Q19" s="3">
        <v>0</v>
      </c>
      <c r="R19" s="6">
        <v>0</v>
      </c>
      <c r="S19" s="2">
        <v>0</v>
      </c>
      <c r="T19" s="3">
        <v>0</v>
      </c>
      <c r="U19" s="4">
        <v>2</v>
      </c>
      <c r="V19" s="5">
        <v>0</v>
      </c>
      <c r="W19" s="1">
        <v>0</v>
      </c>
      <c r="X19" s="1">
        <v>0</v>
      </c>
      <c r="Y19" s="1">
        <v>19</v>
      </c>
      <c r="Z19" s="38">
        <f t="shared" si="2"/>
        <v>0</v>
      </c>
      <c r="AA19" s="65">
        <f t="shared" si="3"/>
        <v>0.10526315789473684</v>
      </c>
      <c r="AB19" s="59"/>
      <c r="AC19" s="59"/>
      <c r="AD19" s="60"/>
      <c r="AE19" s="54"/>
      <c r="AF19" s="34">
        <f t="shared" si="6"/>
        <v>0.1499</v>
      </c>
      <c r="AG19" s="35">
        <f t="shared" si="7"/>
        <v>0.2</v>
      </c>
      <c r="AH19" s="38">
        <f>SUMPRODUCT(($K$17:$K$400&lt;&gt;0)*($AG$12&lt;=$A$17:$A$400)*($A$17:$A$400&lt;=$AG$13)*($AF19&lt;=L$17:L$400)*(L$17:L$400&lt;$AG19)*1)/AH$36</f>
        <v>0.08333333333333333</v>
      </c>
      <c r="AI19" s="50">
        <f t="shared" si="4"/>
        <v>0.7777777777777778</v>
      </c>
      <c r="AJ19" s="10">
        <f>SUMPRODUCT(($AG$12&lt;=$A$17:$A$400)*($A$17:$A$400&lt;=$AG$13)*($K$17:$K$400&lt;&gt;0)*($AF19&lt;=M$17:M$400)*(M$17:M$400&lt;$AG19)*1)/$AH$36</f>
        <v>0.07777777777777778</v>
      </c>
      <c r="AK19" s="52">
        <f t="shared" si="5"/>
        <v>0.6777777777777778</v>
      </c>
      <c r="AL19" s="38">
        <f>SUMPRODUCT(($AG$12&lt;=$A$17:$A$400)*($A$17:$A$400&lt;=$AG$13)*($Y$17:$Y$400&lt;&gt;0)*($AF19&lt;=Z$17:Z$400)*(Z$17:Z$400&lt;$AG19)*1)/$AL$36</f>
        <v>0.0410958904109589</v>
      </c>
      <c r="AM19" s="50">
        <f t="shared" si="5"/>
        <v>0.2968036529680365</v>
      </c>
      <c r="AN19" s="10">
        <f>SUMPRODUCT(($AG$12&lt;=$A$17:$A$400)*($A$17:$A$400&lt;=$AG$13)*($Y$17:$Y$400&lt;&gt;0)*($AF19&lt;=AA$17:AA$400)*(AA$17:AA$400&lt;$AG19)*1)/$AL$36</f>
        <v>0.0273972602739726</v>
      </c>
      <c r="AO19" s="52">
        <f t="shared" si="5"/>
        <v>0.2328767123287671</v>
      </c>
    </row>
    <row r="20" spans="1:41" ht="12.75">
      <c r="A20" s="13">
        <v>44882</v>
      </c>
      <c r="B20" s="1">
        <v>15</v>
      </c>
      <c r="C20" s="3">
        <v>0</v>
      </c>
      <c r="D20" s="6">
        <v>5</v>
      </c>
      <c r="E20" s="2">
        <v>2</v>
      </c>
      <c r="F20" s="3">
        <v>0</v>
      </c>
      <c r="G20" s="4">
        <v>0</v>
      </c>
      <c r="H20" s="5">
        <v>1</v>
      </c>
      <c r="I20" s="1">
        <v>0</v>
      </c>
      <c r="J20" s="1">
        <v>0</v>
      </c>
      <c r="K20" s="1">
        <v>23</v>
      </c>
      <c r="L20" s="38">
        <f t="shared" si="0"/>
        <v>0.21739130434782608</v>
      </c>
      <c r="M20" s="65">
        <f t="shared" si="1"/>
        <v>0.34782608695652173</v>
      </c>
      <c r="N20" s="59"/>
      <c r="O20" s="60"/>
      <c r="P20" s="1">
        <v>21</v>
      </c>
      <c r="Q20" s="3">
        <v>0</v>
      </c>
      <c r="R20" s="6">
        <v>2</v>
      </c>
      <c r="S20" s="2">
        <v>0</v>
      </c>
      <c r="T20" s="3">
        <v>0</v>
      </c>
      <c r="U20" s="4">
        <v>0</v>
      </c>
      <c r="V20" s="5">
        <v>0</v>
      </c>
      <c r="W20" s="1">
        <v>0</v>
      </c>
      <c r="X20" s="1">
        <v>0</v>
      </c>
      <c r="Y20" s="1">
        <v>23</v>
      </c>
      <c r="Z20" s="38">
        <f t="shared" si="2"/>
        <v>0.08695652173913043</v>
      </c>
      <c r="AA20" s="65">
        <f t="shared" si="3"/>
        <v>0.08695652173913043</v>
      </c>
      <c r="AB20" s="59"/>
      <c r="AC20" s="59"/>
      <c r="AD20" s="60"/>
      <c r="AE20" s="54"/>
      <c r="AF20" s="34">
        <f t="shared" si="6"/>
        <v>0.19990000000000002</v>
      </c>
      <c r="AG20" s="35">
        <f t="shared" si="7"/>
        <v>0.25</v>
      </c>
      <c r="AH20" s="38">
        <f>SUMPRODUCT(($K$17:$K$400&lt;&gt;0)*($AG$12&lt;=$A$17:$A$400)*($A$17:$A$400&lt;=$AG$13)*($AF20&lt;=L$17:L$400)*(L$17:L$400&lt;$AG20)*1)/AH$36</f>
        <v>0.1</v>
      </c>
      <c r="AI20" s="46">
        <f t="shared" si="4"/>
        <v>0.8777777777777778</v>
      </c>
      <c r="AJ20" s="10">
        <f>SUMPRODUCT(($AG$12&lt;=$A$17:$A$400)*($A$17:$A$400&lt;=$AG$13)*($K$17:$K$400&lt;&gt;0)*($AF20&lt;=M$17:M$400)*(M$17:M$400&lt;$AG20)*1)/$AH$36</f>
        <v>0.08333333333333333</v>
      </c>
      <c r="AK20" s="49">
        <f t="shared" si="5"/>
        <v>0.7611111111111112</v>
      </c>
      <c r="AL20" s="38">
        <f>SUMPRODUCT(($AG$12&lt;=$A$17:$A$400)*($A$17:$A$400&lt;=$AG$13)*($Y$17:$Y$400&lt;&gt;0)*($AF20&lt;=Z$17:Z$400)*(Z$17:Z$400&lt;$AG20)*1)/$AL$36</f>
        <v>0.0958904109589041</v>
      </c>
      <c r="AM20" s="46">
        <f t="shared" si="5"/>
        <v>0.3926940639269406</v>
      </c>
      <c r="AN20" s="10">
        <f>SUMPRODUCT(($AG$12&lt;=$A$17:$A$400)*($A$17:$A$400&lt;=$AG$13)*($Y$17:$Y$400&lt;&gt;0)*($AF20&lt;=AA$17:AA$400)*(AA$17:AA$400&lt;$AG20)*1)/$AL$36</f>
        <v>0.0593607305936073</v>
      </c>
      <c r="AO20" s="49">
        <f t="shared" si="5"/>
        <v>0.2922374429223744</v>
      </c>
    </row>
    <row r="21" spans="1:41" ht="12.75">
      <c r="A21" s="13">
        <v>44883</v>
      </c>
      <c r="B21" s="1">
        <v>6</v>
      </c>
      <c r="C21" s="7">
        <v>1</v>
      </c>
      <c r="D21" s="6">
        <v>1</v>
      </c>
      <c r="E21" s="2">
        <v>0</v>
      </c>
      <c r="F21" s="3">
        <v>10</v>
      </c>
      <c r="G21" s="4">
        <v>0</v>
      </c>
      <c r="H21" s="5">
        <v>1</v>
      </c>
      <c r="I21" s="1">
        <v>0</v>
      </c>
      <c r="J21" s="1">
        <v>1</v>
      </c>
      <c r="K21" s="1">
        <v>20</v>
      </c>
      <c r="L21" s="38">
        <f t="shared" si="0"/>
        <v>0.05</v>
      </c>
      <c r="M21" s="65">
        <f t="shared" si="1"/>
        <v>0.7</v>
      </c>
      <c r="N21" s="59"/>
      <c r="O21" s="60"/>
      <c r="P21" s="1">
        <v>17</v>
      </c>
      <c r="Q21" s="3">
        <v>0</v>
      </c>
      <c r="R21" s="6">
        <v>2</v>
      </c>
      <c r="S21" s="2">
        <v>0</v>
      </c>
      <c r="T21" s="3">
        <v>0</v>
      </c>
      <c r="U21" s="4">
        <v>1</v>
      </c>
      <c r="V21" s="5">
        <v>0</v>
      </c>
      <c r="W21" s="1">
        <v>0</v>
      </c>
      <c r="X21" s="1">
        <v>0</v>
      </c>
      <c r="Y21" s="1">
        <v>20</v>
      </c>
      <c r="Z21" s="38">
        <f t="shared" si="2"/>
        <v>0.1</v>
      </c>
      <c r="AA21" s="65">
        <f t="shared" si="3"/>
        <v>0.15</v>
      </c>
      <c r="AB21" s="59"/>
      <c r="AC21" s="59"/>
      <c r="AD21" s="60"/>
      <c r="AE21" s="54"/>
      <c r="AF21" s="34">
        <f t="shared" si="6"/>
        <v>0.2499</v>
      </c>
      <c r="AG21" s="35">
        <f t="shared" si="7"/>
        <v>0.3</v>
      </c>
      <c r="AH21" s="38">
        <f>SUMPRODUCT(($K$17:$K$400&lt;&gt;0)*($AG$12&lt;=$A$17:$A$400)*($A$17:$A$400&lt;=$AG$13)*($AF21&lt;=L$17:L$400)*(L$17:L$400&lt;$AG21)*1)/AH$36</f>
        <v>0.07222222222222222</v>
      </c>
      <c r="AI21" s="50">
        <f t="shared" si="4"/>
        <v>0.95</v>
      </c>
      <c r="AJ21" s="10">
        <f>SUMPRODUCT(($AG$12&lt;=$A$17:$A$400)*($A$17:$A$400&lt;=$AG$13)*($K$17:$K$400&lt;&gt;0)*($AF21&lt;=M$17:M$400)*(M$17:M$400&lt;$AG21)*1)/$AH$36</f>
        <v>0.1</v>
      </c>
      <c r="AK21" s="52">
        <f t="shared" si="5"/>
        <v>0.8611111111111112</v>
      </c>
      <c r="AL21" s="38">
        <f>SUMPRODUCT(($AG$12&lt;=$A$17:$A$400)*($A$17:$A$400&lt;=$AG$13)*($Y$17:$Y$400&lt;&gt;0)*($AF21&lt;=Z$17:Z$400)*(Z$17:Z$400&lt;$AG21)*1)/$AL$36</f>
        <v>0.1095890410958904</v>
      </c>
      <c r="AM21" s="50">
        <f t="shared" si="5"/>
        <v>0.502283105022831</v>
      </c>
      <c r="AN21" s="10">
        <f>SUMPRODUCT(($AG$12&lt;=$A$17:$A$400)*($A$17:$A$400&lt;=$AG$13)*($Y$17:$Y$400&lt;&gt;0)*($AF21&lt;=AA$17:AA$400)*(AA$17:AA$400&lt;$AG21)*1)/$AL$36</f>
        <v>0.0958904109589041</v>
      </c>
      <c r="AO21" s="52">
        <f t="shared" si="5"/>
        <v>0.3881278538812785</v>
      </c>
    </row>
    <row r="22" spans="1:41" ht="12.75">
      <c r="A22" s="13">
        <v>44886</v>
      </c>
      <c r="B22" s="1">
        <v>4</v>
      </c>
      <c r="C22" s="3">
        <v>0</v>
      </c>
      <c r="D22" s="6">
        <v>2</v>
      </c>
      <c r="E22" s="2">
        <v>0</v>
      </c>
      <c r="F22" s="3">
        <v>13</v>
      </c>
      <c r="G22" s="4">
        <v>0</v>
      </c>
      <c r="H22" s="5">
        <v>0</v>
      </c>
      <c r="I22" s="1">
        <v>1</v>
      </c>
      <c r="J22" s="1">
        <v>0</v>
      </c>
      <c r="K22" s="1">
        <v>20</v>
      </c>
      <c r="L22" s="38">
        <f t="shared" si="0"/>
        <v>0.1</v>
      </c>
      <c r="M22" s="65">
        <f t="shared" si="1"/>
        <v>0.8</v>
      </c>
      <c r="N22" s="59"/>
      <c r="O22" s="60"/>
      <c r="P22" s="1">
        <v>18</v>
      </c>
      <c r="Q22" s="3">
        <v>0</v>
      </c>
      <c r="R22" s="6">
        <v>2</v>
      </c>
      <c r="S22" s="2">
        <v>0</v>
      </c>
      <c r="T22" s="3">
        <v>0</v>
      </c>
      <c r="U22" s="4">
        <v>0</v>
      </c>
      <c r="V22" s="5">
        <v>0</v>
      </c>
      <c r="W22" s="1">
        <v>0</v>
      </c>
      <c r="X22" s="1">
        <v>0</v>
      </c>
      <c r="Y22" s="1">
        <v>20</v>
      </c>
      <c r="Z22" s="38">
        <f t="shared" si="2"/>
        <v>0.1</v>
      </c>
      <c r="AA22" s="65">
        <f t="shared" si="3"/>
        <v>0.1</v>
      </c>
      <c r="AB22" s="59"/>
      <c r="AC22" s="59"/>
      <c r="AD22" s="60"/>
      <c r="AE22" s="54"/>
      <c r="AF22" s="34">
        <f t="shared" si="6"/>
        <v>0.2999</v>
      </c>
      <c r="AG22" s="35">
        <f t="shared" si="7"/>
        <v>0.35</v>
      </c>
      <c r="AH22" s="38">
        <f>SUMPRODUCT(($K$17:$K$400&lt;&gt;0)*($AG$12&lt;=$A$17:$A$400)*($A$17:$A$400&lt;=$AG$13)*($AF22&lt;=L$17:L$400)*(L$17:L$400&lt;$AG22)*1)/AH$36</f>
        <v>0.022222222222222223</v>
      </c>
      <c r="AI22" s="50">
        <f t="shared" si="4"/>
        <v>0.9722222222222222</v>
      </c>
      <c r="AJ22" s="10">
        <f>SUMPRODUCT(($AG$12&lt;=$A$17:$A$400)*($A$17:$A$400&lt;=$AG$13)*($K$17:$K$400&lt;&gt;0)*($AF22&lt;=M$17:M$400)*(M$17:M$400&lt;$AG22)*1)/$AH$36</f>
        <v>0.06111111111111111</v>
      </c>
      <c r="AK22" s="52">
        <f t="shared" si="5"/>
        <v>0.9222222222222223</v>
      </c>
      <c r="AL22" s="38">
        <f>SUMPRODUCT(($AG$12&lt;=$A$17:$A$400)*($A$17:$A$400&lt;=$AG$13)*($Y$17:$Y$400&lt;&gt;0)*($AF22&lt;=Z$17:Z$400)*(Z$17:Z$400&lt;$AG22)*1)/$AL$36</f>
        <v>0.0958904109589041</v>
      </c>
      <c r="AM22" s="50">
        <f t="shared" si="5"/>
        <v>0.5981735159817352</v>
      </c>
      <c r="AN22" s="10">
        <f>SUMPRODUCT(($AG$12&lt;=$A$17:$A$400)*($A$17:$A$400&lt;=$AG$13)*($Y$17:$Y$400&lt;&gt;0)*($AF22&lt;=AA$17:AA$400)*(AA$17:AA$400&lt;$AG22)*1)/$AL$36</f>
        <v>0.1050228310502283</v>
      </c>
      <c r="AO22" s="52">
        <f t="shared" si="5"/>
        <v>0.4931506849315068</v>
      </c>
    </row>
    <row r="23" spans="1:41" ht="12.75">
      <c r="A23" s="13">
        <v>44887</v>
      </c>
      <c r="B23" s="1">
        <v>13</v>
      </c>
      <c r="C23" s="3">
        <v>0</v>
      </c>
      <c r="D23" s="6">
        <v>1</v>
      </c>
      <c r="E23" s="2">
        <v>1</v>
      </c>
      <c r="F23" s="3">
        <v>10</v>
      </c>
      <c r="G23" s="4">
        <v>0</v>
      </c>
      <c r="H23" s="5">
        <v>0</v>
      </c>
      <c r="I23" s="1">
        <v>3</v>
      </c>
      <c r="J23" s="1">
        <v>0</v>
      </c>
      <c r="K23" s="1">
        <v>28</v>
      </c>
      <c r="L23" s="38">
        <f t="shared" si="0"/>
        <v>0.03571428571428571</v>
      </c>
      <c r="M23" s="65">
        <f t="shared" si="1"/>
        <v>0.5357142857142857</v>
      </c>
      <c r="N23" s="59"/>
      <c r="O23" s="60"/>
      <c r="P23" s="1">
        <v>25</v>
      </c>
      <c r="Q23" s="3">
        <v>0</v>
      </c>
      <c r="R23" s="6">
        <v>3</v>
      </c>
      <c r="S23" s="2">
        <v>0</v>
      </c>
      <c r="T23" s="3">
        <v>0</v>
      </c>
      <c r="U23" s="4">
        <v>0</v>
      </c>
      <c r="V23" s="5">
        <v>0</v>
      </c>
      <c r="W23" s="1">
        <v>0</v>
      </c>
      <c r="X23" s="1">
        <v>0</v>
      </c>
      <c r="Y23" s="1">
        <v>28</v>
      </c>
      <c r="Z23" s="38">
        <f t="shared" si="2"/>
        <v>0.10714285714285714</v>
      </c>
      <c r="AA23" s="65">
        <f t="shared" si="3"/>
        <v>0.10714285714285714</v>
      </c>
      <c r="AB23" s="59"/>
      <c r="AC23" s="59"/>
      <c r="AD23" s="60"/>
      <c r="AE23" s="54"/>
      <c r="AF23" s="34">
        <f t="shared" si="6"/>
        <v>0.3499</v>
      </c>
      <c r="AG23" s="35">
        <f t="shared" si="7"/>
        <v>0.39999999999999997</v>
      </c>
      <c r="AH23" s="38">
        <f>SUMPRODUCT(($K$17:$K$400&lt;&gt;0)*($AG$12&lt;=$A$17:$A$400)*($A$17:$A$400&lt;=$AG$13)*($AF23&lt;=L$17:L$400)*(L$17:L$400&lt;$AG23)*1)/AH$36</f>
        <v>0.016666666666666666</v>
      </c>
      <c r="AI23" s="50">
        <f t="shared" si="4"/>
        <v>0.9888888888888889</v>
      </c>
      <c r="AJ23" s="10">
        <f>SUMPRODUCT(($AG$12&lt;=$A$17:$A$400)*($A$17:$A$400&lt;=$AG$13)*($K$17:$K$400&lt;&gt;0)*($AF23&lt;=M$17:M$400)*(M$17:M$400&lt;$AG23)*1)/$AH$36</f>
        <v>0.005555555555555556</v>
      </c>
      <c r="AK23" s="52">
        <f t="shared" si="5"/>
        <v>0.9277777777777778</v>
      </c>
      <c r="AL23" s="38">
        <f>SUMPRODUCT(($AG$12&lt;=$A$17:$A$400)*($A$17:$A$400&lt;=$AG$13)*($Y$17:$Y$400&lt;&gt;0)*($AF23&lt;=Z$17:Z$400)*(Z$17:Z$400&lt;$AG23)*1)/$AL$36</f>
        <v>0.0684931506849315</v>
      </c>
      <c r="AM23" s="50">
        <f t="shared" si="5"/>
        <v>0.6666666666666667</v>
      </c>
      <c r="AN23" s="10">
        <f>SUMPRODUCT(($AG$12&lt;=$A$17:$A$400)*($A$17:$A$400&lt;=$AG$13)*($Y$17:$Y$400&lt;&gt;0)*($AF23&lt;=AA$17:AA$400)*(AA$17:AA$400&lt;$AG23)*1)/$AL$36</f>
        <v>0.0410958904109589</v>
      </c>
      <c r="AO23" s="52">
        <f t="shared" si="5"/>
        <v>0.5342465753424657</v>
      </c>
    </row>
    <row r="24" spans="1:41" ht="12.75">
      <c r="A24" s="13">
        <v>44888</v>
      </c>
      <c r="B24" s="1">
        <v>15</v>
      </c>
      <c r="C24" s="3">
        <v>0</v>
      </c>
      <c r="D24" s="6">
        <v>0</v>
      </c>
      <c r="E24" s="2">
        <v>0</v>
      </c>
      <c r="F24" s="3">
        <v>4</v>
      </c>
      <c r="G24" s="4">
        <v>0</v>
      </c>
      <c r="H24" s="5">
        <v>2</v>
      </c>
      <c r="I24" s="1">
        <v>1</v>
      </c>
      <c r="J24" s="1">
        <v>0</v>
      </c>
      <c r="K24" s="1">
        <v>22</v>
      </c>
      <c r="L24" s="38">
        <f t="shared" si="0"/>
        <v>0</v>
      </c>
      <c r="M24" s="65">
        <f t="shared" si="1"/>
        <v>0.3181818181818182</v>
      </c>
      <c r="N24" s="59"/>
      <c r="O24" s="60"/>
      <c r="P24" s="1">
        <v>7</v>
      </c>
      <c r="Q24" s="3">
        <v>0</v>
      </c>
      <c r="R24" s="6">
        <v>8</v>
      </c>
      <c r="S24" s="2">
        <v>0</v>
      </c>
      <c r="T24" s="3">
        <v>7</v>
      </c>
      <c r="U24" s="4">
        <v>0</v>
      </c>
      <c r="V24" s="5">
        <v>0</v>
      </c>
      <c r="W24" s="1">
        <v>0</v>
      </c>
      <c r="X24" s="1">
        <v>0</v>
      </c>
      <c r="Y24" s="1">
        <v>22</v>
      </c>
      <c r="Z24" s="38">
        <f t="shared" si="2"/>
        <v>0.36363636363636365</v>
      </c>
      <c r="AA24" s="65">
        <f t="shared" si="3"/>
        <v>0.6818181818181818</v>
      </c>
      <c r="AB24" s="59"/>
      <c r="AC24" s="59"/>
      <c r="AD24" s="60"/>
      <c r="AE24" s="54"/>
      <c r="AF24" s="34">
        <f t="shared" si="6"/>
        <v>0.3999</v>
      </c>
      <c r="AG24" s="35">
        <f t="shared" si="7"/>
        <v>0.44999999999999996</v>
      </c>
      <c r="AH24" s="38">
        <f>SUMPRODUCT(($K$17:$K$400&lt;&gt;0)*($AG$12&lt;=$A$17:$A$400)*($A$17:$A$400&lt;=$AG$13)*($AF24&lt;=L$17:L$400)*(L$17:L$400&lt;$AG24)*1)/AH$36</f>
        <v>0.005555555555555556</v>
      </c>
      <c r="AI24" s="50">
        <f t="shared" si="4"/>
        <v>0.9944444444444445</v>
      </c>
      <c r="AJ24" s="10">
        <f>SUMPRODUCT(($AG$12&lt;=$A$17:$A$400)*($A$17:$A$400&lt;=$AG$13)*($K$17:$K$400&lt;&gt;0)*($AF24&lt;=M$17:M$400)*(M$17:M$400&lt;$AG24)*1)/$AH$36</f>
        <v>0.011111111111111112</v>
      </c>
      <c r="AK24" s="52">
        <f t="shared" si="5"/>
        <v>0.9388888888888889</v>
      </c>
      <c r="AL24" s="38">
        <f>SUMPRODUCT(($AG$12&lt;=$A$17:$A$400)*($A$17:$A$400&lt;=$AG$13)*($Y$17:$Y$400&lt;&gt;0)*($AF24&lt;=Z$17:Z$400)*(Z$17:Z$400&lt;$AG24)*1)/$AL$36</f>
        <v>0.0410958904109589</v>
      </c>
      <c r="AM24" s="50">
        <f t="shared" si="5"/>
        <v>0.7077625570776256</v>
      </c>
      <c r="AN24" s="10">
        <f>SUMPRODUCT(($AG$12&lt;=$A$17:$A$400)*($A$17:$A$400&lt;=$AG$13)*($Y$17:$Y$400&lt;&gt;0)*($AF24&lt;=AA$17:AA$400)*(AA$17:AA$400&lt;$AG24)*1)/$AL$36</f>
        <v>0.0593607305936073</v>
      </c>
      <c r="AO24" s="52">
        <f t="shared" si="5"/>
        <v>0.5936073059360729</v>
      </c>
    </row>
    <row r="25" spans="1:41" ht="12.75">
      <c r="A25" s="13">
        <v>44889</v>
      </c>
      <c r="B25" s="1">
        <v>6</v>
      </c>
      <c r="C25" s="3">
        <v>0</v>
      </c>
      <c r="D25" s="6">
        <v>2</v>
      </c>
      <c r="E25" s="2">
        <v>0</v>
      </c>
      <c r="F25" s="3">
        <v>2</v>
      </c>
      <c r="G25" s="4">
        <v>0</v>
      </c>
      <c r="H25" s="5">
        <v>0</v>
      </c>
      <c r="I25" s="1">
        <v>0</v>
      </c>
      <c r="J25" s="1">
        <v>0</v>
      </c>
      <c r="K25" s="1">
        <v>10</v>
      </c>
      <c r="L25" s="38">
        <f t="shared" si="0"/>
        <v>0.2</v>
      </c>
      <c r="M25" s="65">
        <f t="shared" si="1"/>
        <v>0.4</v>
      </c>
      <c r="N25" s="59"/>
      <c r="O25" s="60"/>
      <c r="P25" s="1">
        <v>7</v>
      </c>
      <c r="Q25" s="3">
        <v>0</v>
      </c>
      <c r="R25" s="6">
        <v>3</v>
      </c>
      <c r="S25" s="2">
        <v>0</v>
      </c>
      <c r="T25" s="3">
        <v>0</v>
      </c>
      <c r="U25" s="4">
        <v>0</v>
      </c>
      <c r="V25" s="5">
        <v>0</v>
      </c>
      <c r="W25" s="1">
        <v>0</v>
      </c>
      <c r="X25" s="1">
        <v>0</v>
      </c>
      <c r="Y25" s="1">
        <v>10</v>
      </c>
      <c r="Z25" s="38">
        <f t="shared" si="2"/>
        <v>0.3</v>
      </c>
      <c r="AA25" s="65">
        <f t="shared" si="3"/>
        <v>0.3</v>
      </c>
      <c r="AB25" s="59"/>
      <c r="AC25" s="59"/>
      <c r="AD25" s="60"/>
      <c r="AE25" s="54"/>
      <c r="AF25" s="34">
        <f t="shared" si="6"/>
        <v>0.44989999999999997</v>
      </c>
      <c r="AG25" s="35">
        <f t="shared" si="7"/>
        <v>0.49999999999999994</v>
      </c>
      <c r="AH25" s="38">
        <f>SUMPRODUCT(($K$17:$K$400&lt;&gt;0)*($AG$12&lt;=$A$17:$A$400)*($A$17:$A$400&lt;=$AG$13)*($AF25&lt;=L$17:L$400)*(L$17:L$400&lt;$AG25)*1)/AH$36</f>
        <v>0</v>
      </c>
      <c r="AI25" s="57">
        <f t="shared" si="4"/>
        <v>0.9944444444444445</v>
      </c>
      <c r="AJ25" s="10">
        <f>SUMPRODUCT(($AG$12&lt;=$A$17:$A$400)*($A$17:$A$400&lt;=$AG$13)*($K$17:$K$400&lt;&gt;0)*($AF25&lt;=M$17:M$400)*(M$17:M$400&lt;$AG25)*1)/$AH$36</f>
        <v>0</v>
      </c>
      <c r="AK25" s="52">
        <f t="shared" si="5"/>
        <v>0.9388888888888889</v>
      </c>
      <c r="AL25" s="38">
        <f>SUMPRODUCT(($AG$12&lt;=$A$17:$A$400)*($A$17:$A$400&lt;=$AG$13)*($Y$17:$Y$400&lt;&gt;0)*($AF25&lt;=Z$17:Z$400)*(Z$17:Z$400&lt;$AG25)*1)/$AL$36</f>
        <v>0.0228310502283105</v>
      </c>
      <c r="AM25" s="57">
        <f t="shared" si="5"/>
        <v>0.730593607305936</v>
      </c>
      <c r="AN25" s="10">
        <f>SUMPRODUCT(($AG$12&lt;=$A$17:$A$400)*($A$17:$A$400&lt;=$AG$13)*($Y$17:$Y$400&lt;&gt;0)*($AF25&lt;=AA$17:AA$400)*(AA$17:AA$400&lt;$AG25)*1)/$AL$36</f>
        <v>0.0273972602739726</v>
      </c>
      <c r="AO25" s="58">
        <f t="shared" si="5"/>
        <v>0.6210045662100455</v>
      </c>
    </row>
    <row r="26" spans="1:41" ht="12.75">
      <c r="A26" s="13">
        <v>44891</v>
      </c>
      <c r="B26" s="1">
        <v>6</v>
      </c>
      <c r="C26" s="3">
        <v>0</v>
      </c>
      <c r="D26" s="6">
        <v>2</v>
      </c>
      <c r="E26" s="2">
        <v>0</v>
      </c>
      <c r="F26" s="3">
        <v>0</v>
      </c>
      <c r="G26" s="4">
        <v>0</v>
      </c>
      <c r="H26" s="5">
        <v>0</v>
      </c>
      <c r="I26" s="1">
        <v>0</v>
      </c>
      <c r="J26" s="1">
        <v>0</v>
      </c>
      <c r="K26" s="1">
        <v>8</v>
      </c>
      <c r="L26" s="38">
        <f t="shared" si="0"/>
        <v>0.25</v>
      </c>
      <c r="M26" s="65">
        <f t="shared" si="1"/>
        <v>0.25</v>
      </c>
      <c r="N26" s="59"/>
      <c r="O26" s="60"/>
      <c r="P26" s="1">
        <v>5</v>
      </c>
      <c r="Q26" s="3">
        <v>0</v>
      </c>
      <c r="R26" s="6">
        <v>3</v>
      </c>
      <c r="S26" s="2">
        <v>0</v>
      </c>
      <c r="T26" s="3">
        <v>0</v>
      </c>
      <c r="U26" s="4">
        <v>0</v>
      </c>
      <c r="V26" s="5">
        <v>0</v>
      </c>
      <c r="W26" s="1">
        <v>0</v>
      </c>
      <c r="X26" s="1">
        <v>0</v>
      </c>
      <c r="Y26" s="1">
        <v>8</v>
      </c>
      <c r="Z26" s="38">
        <f t="shared" si="2"/>
        <v>0.375</v>
      </c>
      <c r="AA26" s="65">
        <f t="shared" si="3"/>
        <v>0.375</v>
      </c>
      <c r="AB26" s="59"/>
      <c r="AC26" s="59"/>
      <c r="AD26" s="60"/>
      <c r="AE26" s="54"/>
      <c r="AF26" s="34">
        <f t="shared" si="6"/>
        <v>0.49989999999999996</v>
      </c>
      <c r="AG26" s="35">
        <f t="shared" si="7"/>
        <v>0.5499999999999999</v>
      </c>
      <c r="AH26" s="38">
        <f>SUMPRODUCT(($K$17:$K$400&lt;&gt;0)*($AG$12&lt;=$A$17:$A$400)*($A$17:$A$400&lt;=$AG$13)*($AF26&lt;=L$17:L$400)*(L$17:L$400&lt;$AG26)*1)/AH$36</f>
        <v>0</v>
      </c>
      <c r="AI26" s="50">
        <f t="shared" si="4"/>
        <v>0.9944444444444445</v>
      </c>
      <c r="AJ26" s="10">
        <f>SUMPRODUCT(($AG$12&lt;=$A$17:$A$400)*($A$17:$A$400&lt;=$AG$13)*($K$17:$K$400&lt;&gt;0)*($AF26&lt;=M$17:M$400)*(M$17:M$400&lt;$AG26)*1)/$AH$36</f>
        <v>0.027777777777777776</v>
      </c>
      <c r="AK26" s="52">
        <f t="shared" si="5"/>
        <v>0.9666666666666667</v>
      </c>
      <c r="AL26" s="38">
        <f>SUMPRODUCT(($AG$12&lt;=$A$17:$A$400)*($A$17:$A$400&lt;=$AG$13)*($Y$17:$Y$400&lt;&gt;0)*($AF26&lt;=Z$17:Z$400)*(Z$17:Z$400&lt;$AG26)*1)/$AL$36</f>
        <v>0.0867579908675799</v>
      </c>
      <c r="AM26" s="50">
        <f t="shared" si="5"/>
        <v>0.817351598173516</v>
      </c>
      <c r="AN26" s="10">
        <f>SUMPRODUCT(($AG$12&lt;=$A$17:$A$400)*($A$17:$A$400&lt;=$AG$13)*($Y$17:$Y$400&lt;&gt;0)*($AF26&lt;=AA$17:AA$400)*(AA$17:AA$400&lt;$AG26)*1)/$AL$36</f>
        <v>0.091324200913242</v>
      </c>
      <c r="AO26" s="52">
        <f t="shared" si="5"/>
        <v>0.7123287671232875</v>
      </c>
    </row>
    <row r="27" spans="1:41" ht="12.75">
      <c r="A27" s="13">
        <v>44893</v>
      </c>
      <c r="B27" s="1">
        <v>11</v>
      </c>
      <c r="C27" s="3">
        <v>0</v>
      </c>
      <c r="D27" s="6">
        <v>3</v>
      </c>
      <c r="E27" s="2">
        <v>0</v>
      </c>
      <c r="F27" s="3">
        <v>0</v>
      </c>
      <c r="G27" s="4">
        <v>0</v>
      </c>
      <c r="H27" s="5">
        <v>1</v>
      </c>
      <c r="I27" s="1">
        <v>0</v>
      </c>
      <c r="J27" s="1">
        <v>0</v>
      </c>
      <c r="K27" s="1">
        <v>15</v>
      </c>
      <c r="L27" s="38">
        <f t="shared" si="0"/>
        <v>0.2</v>
      </c>
      <c r="M27" s="65">
        <f t="shared" si="1"/>
        <v>0.26666666666666666</v>
      </c>
      <c r="N27" s="59"/>
      <c r="O27" s="60"/>
      <c r="P27" s="1">
        <v>10</v>
      </c>
      <c r="Q27" s="3">
        <v>0</v>
      </c>
      <c r="R27" s="6">
        <v>5</v>
      </c>
      <c r="S27" s="2">
        <v>0</v>
      </c>
      <c r="T27" s="3">
        <v>0</v>
      </c>
      <c r="U27" s="4">
        <v>0</v>
      </c>
      <c r="V27" s="5">
        <v>0</v>
      </c>
      <c r="W27" s="1">
        <v>0</v>
      </c>
      <c r="X27" s="1">
        <v>0</v>
      </c>
      <c r="Y27" s="1">
        <v>15</v>
      </c>
      <c r="Z27" s="38">
        <f t="shared" si="2"/>
        <v>0.3333333333333333</v>
      </c>
      <c r="AA27" s="65">
        <f t="shared" si="3"/>
        <v>0.3333333333333333</v>
      </c>
      <c r="AB27" s="59"/>
      <c r="AC27" s="59"/>
      <c r="AD27" s="60"/>
      <c r="AE27" s="54"/>
      <c r="AF27" s="34">
        <f t="shared" si="6"/>
        <v>0.5498999999999999</v>
      </c>
      <c r="AG27" s="35">
        <f t="shared" si="7"/>
        <v>0.6</v>
      </c>
      <c r="AH27" s="38">
        <f>SUMPRODUCT(($K$17:$K$400&lt;&gt;0)*($AG$12&lt;=$A$17:$A$400)*($A$17:$A$400&lt;=$AG$13)*($AF27&lt;=L$17:L$400)*(L$17:L$400&lt;$AG27)*1)/AH$36</f>
        <v>0</v>
      </c>
      <c r="AI27" s="50">
        <f t="shared" si="4"/>
        <v>0.9944444444444445</v>
      </c>
      <c r="AJ27" s="10">
        <f>SUMPRODUCT(($AG$12&lt;=$A$17:$A$400)*($A$17:$A$400&lt;=$AG$13)*($K$17:$K$400&lt;&gt;0)*($AF27&lt;=M$17:M$400)*(M$17:M$400&lt;$AG27)*1)/$AH$36</f>
        <v>0.005555555555555556</v>
      </c>
      <c r="AK27" s="52">
        <f t="shared" si="5"/>
        <v>0.9722222222222222</v>
      </c>
      <c r="AL27" s="38">
        <f>SUMPRODUCT(($AG$12&lt;=$A$17:$A$400)*($A$17:$A$400&lt;=$AG$13)*($Y$17:$Y$400&lt;&gt;0)*($AF27&lt;=Z$17:Z$400)*(Z$17:Z$400&lt;$AG27)*1)/$AL$36</f>
        <v>0.0136986301369863</v>
      </c>
      <c r="AM27" s="50">
        <f t="shared" si="5"/>
        <v>0.8310502283105023</v>
      </c>
      <c r="AN27" s="10">
        <f>SUMPRODUCT(($AG$12&lt;=$A$17:$A$400)*($A$17:$A$400&lt;=$AG$13)*($Y$17:$Y$400&lt;&gt;0)*($AF27&lt;=AA$17:AA$400)*(AA$17:AA$400&lt;$AG27)*1)/$AL$36</f>
        <v>0.0091324200913242</v>
      </c>
      <c r="AO27" s="52">
        <f t="shared" si="5"/>
        <v>0.7214611872146117</v>
      </c>
    </row>
    <row r="28" spans="1:41" ht="12.75">
      <c r="A28" s="13">
        <v>44894</v>
      </c>
      <c r="B28" s="1">
        <v>10</v>
      </c>
      <c r="C28" s="3">
        <v>0</v>
      </c>
      <c r="D28" s="6">
        <v>5</v>
      </c>
      <c r="E28" s="2">
        <v>0</v>
      </c>
      <c r="F28" s="3">
        <v>0</v>
      </c>
      <c r="G28" s="4">
        <v>2</v>
      </c>
      <c r="H28" s="5">
        <v>0</v>
      </c>
      <c r="I28" s="1">
        <v>0</v>
      </c>
      <c r="J28" s="1">
        <v>0</v>
      </c>
      <c r="K28" s="1">
        <v>17</v>
      </c>
      <c r="L28" s="38">
        <f t="shared" si="0"/>
        <v>0.29411764705882354</v>
      </c>
      <c r="M28" s="65">
        <f t="shared" si="1"/>
        <v>0.4117647058823529</v>
      </c>
      <c r="N28" s="59"/>
      <c r="O28" s="60"/>
      <c r="P28" s="1">
        <v>9</v>
      </c>
      <c r="Q28" s="3">
        <v>0</v>
      </c>
      <c r="R28" s="6">
        <v>4</v>
      </c>
      <c r="S28" s="2">
        <v>0</v>
      </c>
      <c r="T28" s="3">
        <v>0</v>
      </c>
      <c r="U28" s="4">
        <v>4</v>
      </c>
      <c r="V28" s="5">
        <v>0</v>
      </c>
      <c r="W28" s="1">
        <v>0</v>
      </c>
      <c r="X28" s="1">
        <v>0</v>
      </c>
      <c r="Y28" s="1">
        <v>17</v>
      </c>
      <c r="Z28" s="38">
        <f t="shared" si="2"/>
        <v>0.23529411764705882</v>
      </c>
      <c r="AA28" s="65">
        <f t="shared" si="3"/>
        <v>0.47058823529411764</v>
      </c>
      <c r="AB28" s="59"/>
      <c r="AC28" s="59"/>
      <c r="AD28" s="60"/>
      <c r="AE28" s="54"/>
      <c r="AF28" s="34">
        <f t="shared" si="6"/>
        <v>0.5999</v>
      </c>
      <c r="AG28" s="35">
        <f t="shared" si="7"/>
        <v>0.65</v>
      </c>
      <c r="AH28" s="38">
        <f>SUMPRODUCT(($K$17:$K$400&lt;&gt;0)*($AG$12&lt;=$A$17:$A$400)*($A$17:$A$400&lt;=$AG$13)*($AF28&lt;=L$17:L$400)*(L$17:L$400&lt;$AG28)*1)/AH$36</f>
        <v>0</v>
      </c>
      <c r="AI28" s="50">
        <f t="shared" si="4"/>
        <v>0.9944444444444445</v>
      </c>
      <c r="AJ28" s="10">
        <f>SUMPRODUCT(($AG$12&lt;=$A$17:$A$400)*($A$17:$A$400&lt;=$AG$13)*($K$17:$K$400&lt;&gt;0)*($AF28&lt;=M$17:M$400)*(M$17:M$400&lt;$AG28)*1)/$AH$36</f>
        <v>0</v>
      </c>
      <c r="AK28" s="52">
        <f t="shared" si="5"/>
        <v>0.9722222222222222</v>
      </c>
      <c r="AL28" s="38">
        <f>SUMPRODUCT(($AG$12&lt;=$A$17:$A$400)*($A$17:$A$400&lt;=$AG$13)*($Y$17:$Y$400&lt;&gt;0)*($AF28&lt;=Z$17:Z$400)*(Z$17:Z$400&lt;$AG28)*1)/$AL$36</f>
        <v>0.0228310502283105</v>
      </c>
      <c r="AM28" s="50">
        <f t="shared" si="5"/>
        <v>0.8538812785388128</v>
      </c>
      <c r="AN28" s="10">
        <f>SUMPRODUCT(($AG$12&lt;=$A$17:$A$400)*($A$17:$A$400&lt;=$AG$13)*($Y$17:$Y$400&lt;&gt;0)*($AF28&lt;=AA$17:AA$400)*(AA$17:AA$400&lt;$AG28)*1)/$AL$36</f>
        <v>0.0410958904109589</v>
      </c>
      <c r="AO28" s="52">
        <f t="shared" si="5"/>
        <v>0.7625570776255706</v>
      </c>
    </row>
    <row r="29" spans="1:41" ht="12.75">
      <c r="A29" s="13">
        <v>44895</v>
      </c>
      <c r="B29" s="1">
        <v>15</v>
      </c>
      <c r="C29" s="3">
        <v>0</v>
      </c>
      <c r="D29" s="6">
        <v>4</v>
      </c>
      <c r="E29" s="2">
        <v>0</v>
      </c>
      <c r="F29" s="3">
        <v>1</v>
      </c>
      <c r="G29" s="4">
        <v>0</v>
      </c>
      <c r="H29" s="5">
        <v>1</v>
      </c>
      <c r="I29" s="1">
        <v>0</v>
      </c>
      <c r="J29" s="1">
        <v>0</v>
      </c>
      <c r="K29" s="1">
        <v>21</v>
      </c>
      <c r="L29" s="38">
        <f t="shared" si="0"/>
        <v>0.19047619047619047</v>
      </c>
      <c r="M29" s="65">
        <f t="shared" si="1"/>
        <v>0.2857142857142857</v>
      </c>
      <c r="N29" s="59"/>
      <c r="O29" s="60"/>
      <c r="P29" s="1">
        <v>14</v>
      </c>
      <c r="Q29" s="3">
        <v>0</v>
      </c>
      <c r="R29" s="6">
        <v>7</v>
      </c>
      <c r="S29" s="2">
        <v>0</v>
      </c>
      <c r="T29" s="3">
        <v>0</v>
      </c>
      <c r="U29" s="4">
        <v>0</v>
      </c>
      <c r="V29" s="5">
        <v>0</v>
      </c>
      <c r="W29" s="1">
        <v>0</v>
      </c>
      <c r="X29" s="1">
        <v>0</v>
      </c>
      <c r="Y29" s="1">
        <v>21</v>
      </c>
      <c r="Z29" s="38">
        <f t="shared" si="2"/>
        <v>0.3333333333333333</v>
      </c>
      <c r="AA29" s="65">
        <f t="shared" si="3"/>
        <v>0.3333333333333333</v>
      </c>
      <c r="AB29" s="59"/>
      <c r="AC29" s="59"/>
      <c r="AD29" s="60"/>
      <c r="AE29" s="54"/>
      <c r="AF29" s="34">
        <f t="shared" si="6"/>
        <v>0.6499</v>
      </c>
      <c r="AG29" s="35">
        <f t="shared" si="7"/>
        <v>0.7000000000000001</v>
      </c>
      <c r="AH29" s="38">
        <f>SUMPRODUCT(($K$17:$K$400&lt;&gt;0)*($AG$12&lt;=$A$17:$A$400)*($A$17:$A$400&lt;=$AG$13)*($AF29&lt;=L$17:L$400)*(L$17:L$400&lt;$AG29)*1)/AH$36</f>
        <v>0.005555555555555556</v>
      </c>
      <c r="AI29" s="50">
        <f t="shared" si="4"/>
        <v>1</v>
      </c>
      <c r="AJ29" s="10">
        <f>SUMPRODUCT(($AG$12&lt;=$A$17:$A$400)*($A$17:$A$400&lt;=$AG$13)*($K$17:$K$400&lt;&gt;0)*($AF29&lt;=M$17:M$400)*(M$17:M$400&lt;$AG29)*1)/$AH$36</f>
        <v>0.011111111111111112</v>
      </c>
      <c r="AK29" s="52">
        <f t="shared" si="5"/>
        <v>0.9833333333333333</v>
      </c>
      <c r="AL29" s="38">
        <f>SUMPRODUCT(($AG$12&lt;=$A$17:$A$400)*($A$17:$A$400&lt;=$AG$13)*($Y$17:$Y$400&lt;&gt;0)*($AF29&lt;=Z$17:Z$400)*(Z$17:Z$400&lt;$AG29)*1)/$AL$36</f>
        <v>0</v>
      </c>
      <c r="AM29" s="50">
        <f t="shared" si="5"/>
        <v>0.8538812785388128</v>
      </c>
      <c r="AN29" s="10">
        <f>SUMPRODUCT(($AG$12&lt;=$A$17:$A$400)*($A$17:$A$400&lt;=$AG$13)*($Y$17:$Y$400&lt;&gt;0)*($AF29&lt;=AA$17:AA$400)*(AA$17:AA$400&lt;$AG29)*1)/$AL$36</f>
        <v>0.0136986301369863</v>
      </c>
      <c r="AO29" s="52">
        <f t="shared" si="5"/>
        <v>0.7762557077625569</v>
      </c>
    </row>
    <row r="30" spans="1:41" ht="12.75">
      <c r="A30" s="13">
        <v>44896</v>
      </c>
      <c r="B30" s="1">
        <v>19</v>
      </c>
      <c r="C30" s="3">
        <v>0</v>
      </c>
      <c r="D30" s="6">
        <v>2</v>
      </c>
      <c r="E30" s="2">
        <v>0</v>
      </c>
      <c r="F30" s="3">
        <v>0</v>
      </c>
      <c r="G30" s="4">
        <v>0</v>
      </c>
      <c r="H30" s="5">
        <v>0</v>
      </c>
      <c r="I30" s="1">
        <v>0</v>
      </c>
      <c r="J30" s="1">
        <v>0</v>
      </c>
      <c r="K30" s="1">
        <v>21</v>
      </c>
      <c r="L30" s="38">
        <f t="shared" si="0"/>
        <v>0.09523809523809523</v>
      </c>
      <c r="M30" s="65">
        <f t="shared" si="1"/>
        <v>0.09523809523809523</v>
      </c>
      <c r="N30" s="59"/>
      <c r="O30" s="60"/>
      <c r="P30" s="1">
        <v>15</v>
      </c>
      <c r="Q30" s="3">
        <v>0</v>
      </c>
      <c r="R30" s="6">
        <v>5</v>
      </c>
      <c r="S30" s="2">
        <v>0</v>
      </c>
      <c r="T30" s="3">
        <v>0</v>
      </c>
      <c r="U30" s="4">
        <v>1</v>
      </c>
      <c r="V30" s="5">
        <v>0</v>
      </c>
      <c r="W30" s="1">
        <v>0</v>
      </c>
      <c r="X30" s="1">
        <v>0</v>
      </c>
      <c r="Y30" s="1">
        <v>21</v>
      </c>
      <c r="Z30" s="38">
        <f t="shared" si="2"/>
        <v>0.23809523809523808</v>
      </c>
      <c r="AA30" s="65">
        <f t="shared" si="3"/>
        <v>0.2857142857142857</v>
      </c>
      <c r="AB30" s="59"/>
      <c r="AC30" s="59"/>
      <c r="AD30" s="60"/>
      <c r="AE30" s="54"/>
      <c r="AF30" s="34">
        <f t="shared" si="6"/>
        <v>0.6999000000000001</v>
      </c>
      <c r="AG30" s="35">
        <f t="shared" si="7"/>
        <v>0.7500000000000001</v>
      </c>
      <c r="AH30" s="38">
        <f>SUMPRODUCT(($K$17:$K$400&lt;&gt;0)*($AG$12&lt;=$A$17:$A$400)*($A$17:$A$400&lt;=$AG$13)*($AF30&lt;=L$17:L$400)*(L$17:L$400&lt;$AG30)*1)/AH$36</f>
        <v>0</v>
      </c>
      <c r="AI30" s="57">
        <f t="shared" si="4"/>
        <v>1</v>
      </c>
      <c r="AJ30" s="10">
        <f>SUMPRODUCT(($AG$12&lt;=$A$17:$A$400)*($A$17:$A$400&lt;=$AG$13)*($K$17:$K$400&lt;&gt;0)*($AF30&lt;=M$17:M$400)*(M$17:M$400&lt;$AG30)*1)/$AH$36</f>
        <v>0.005555555555555556</v>
      </c>
      <c r="AK30" s="52">
        <f t="shared" si="5"/>
        <v>0.9888888888888888</v>
      </c>
      <c r="AL30" s="38">
        <f>SUMPRODUCT(($AG$12&lt;=$A$17:$A$400)*($A$17:$A$400&lt;=$AG$13)*($Y$17:$Y$400&lt;&gt;0)*($AF30&lt;=Z$17:Z$400)*(Z$17:Z$400&lt;$AG30)*1)/$AL$36</f>
        <v>0.0091324200913242</v>
      </c>
      <c r="AM30" s="57">
        <f t="shared" si="5"/>
        <v>0.863013698630137</v>
      </c>
      <c r="AN30" s="10">
        <f>SUMPRODUCT(($AG$12&lt;=$A$17:$A$400)*($A$17:$A$400&lt;=$AG$13)*($Y$17:$Y$400&lt;&gt;0)*($AF30&lt;=AA$17:AA$400)*(AA$17:AA$400&lt;$AG30)*1)/$AL$36</f>
        <v>0</v>
      </c>
      <c r="AO30" s="58">
        <f t="shared" si="5"/>
        <v>0.7762557077625569</v>
      </c>
    </row>
    <row r="31" spans="1:41" ht="12.75">
      <c r="A31" s="13">
        <v>44897</v>
      </c>
      <c r="B31" s="1">
        <v>21</v>
      </c>
      <c r="C31" s="3">
        <v>0</v>
      </c>
      <c r="D31" s="6">
        <v>0</v>
      </c>
      <c r="E31" s="2">
        <v>0</v>
      </c>
      <c r="F31" s="3">
        <v>0</v>
      </c>
      <c r="G31" s="4">
        <v>0</v>
      </c>
      <c r="H31" s="5">
        <v>0</v>
      </c>
      <c r="I31" s="1">
        <v>0</v>
      </c>
      <c r="J31" s="1">
        <v>0</v>
      </c>
      <c r="K31" s="1">
        <v>21</v>
      </c>
      <c r="L31" s="38">
        <f t="shared" si="0"/>
        <v>0</v>
      </c>
      <c r="M31" s="65">
        <f t="shared" si="1"/>
        <v>0</v>
      </c>
      <c r="N31" s="59"/>
      <c r="O31" s="60"/>
      <c r="P31" s="1">
        <v>15</v>
      </c>
      <c r="Q31" s="3">
        <v>0</v>
      </c>
      <c r="R31" s="6">
        <v>6</v>
      </c>
      <c r="S31" s="2">
        <v>0</v>
      </c>
      <c r="T31" s="3">
        <v>0</v>
      </c>
      <c r="U31" s="4">
        <v>0</v>
      </c>
      <c r="V31" s="5">
        <v>0</v>
      </c>
      <c r="W31" s="1">
        <v>0</v>
      </c>
      <c r="X31" s="1">
        <v>0</v>
      </c>
      <c r="Y31" s="1">
        <v>21</v>
      </c>
      <c r="Z31" s="38">
        <f t="shared" si="2"/>
        <v>0.2857142857142857</v>
      </c>
      <c r="AA31" s="65">
        <f t="shared" si="3"/>
        <v>0.2857142857142857</v>
      </c>
      <c r="AB31" s="59"/>
      <c r="AC31" s="59"/>
      <c r="AD31" s="60"/>
      <c r="AE31" s="54"/>
      <c r="AF31" s="34">
        <f t="shared" si="6"/>
        <v>0.7499000000000001</v>
      </c>
      <c r="AG31" s="35">
        <f t="shared" si="7"/>
        <v>0.8000000000000002</v>
      </c>
      <c r="AH31" s="38">
        <f>SUMPRODUCT(($K$17:$K$400&lt;&gt;0)*($AG$12&lt;=$A$17:$A$400)*($A$17:$A$400&lt;=$AG$13)*($AF31&lt;=L$17:L$400)*(L$17:L$400&lt;$AG31)*1)/AH$36</f>
        <v>0</v>
      </c>
      <c r="AI31" s="50">
        <f t="shared" si="4"/>
        <v>1</v>
      </c>
      <c r="AJ31" s="10">
        <f>SUMPRODUCT(($AG$12&lt;=$A$17:$A$400)*($A$17:$A$400&lt;=$AG$13)*($K$17:$K$400&lt;&gt;0)*($AF31&lt;=M$17:M$400)*(M$17:M$400&lt;$AG31)*1)/$AH$36</f>
        <v>0</v>
      </c>
      <c r="AK31" s="52">
        <f t="shared" si="5"/>
        <v>0.9888888888888888</v>
      </c>
      <c r="AL31" s="38">
        <f>SUMPRODUCT(($AG$12&lt;=$A$17:$A$400)*($A$17:$A$400&lt;=$AG$13)*($Y$17:$Y$400&lt;&gt;0)*($AF31&lt;=Z$17:Z$400)*(Z$17:Z$400&lt;$AG31)*1)/$AL$36</f>
        <v>0.0091324200913242</v>
      </c>
      <c r="AM31" s="50">
        <f t="shared" si="5"/>
        <v>0.8721461187214612</v>
      </c>
      <c r="AN31" s="10">
        <f>SUMPRODUCT(($AG$12&lt;=$A$17:$A$400)*($A$17:$A$400&lt;=$AG$13)*($Y$17:$Y$400&lt;&gt;0)*($AF31&lt;=AA$17:AA$400)*(AA$17:AA$400&lt;$AG31)*1)/$AL$36</f>
        <v>0.0273972602739726</v>
      </c>
      <c r="AO31" s="52">
        <f t="shared" si="5"/>
        <v>0.8036529680365295</v>
      </c>
    </row>
    <row r="32" spans="1:41" ht="12.75">
      <c r="A32" s="13">
        <v>44900</v>
      </c>
      <c r="B32" s="1">
        <v>21</v>
      </c>
      <c r="C32" s="3">
        <v>0</v>
      </c>
      <c r="D32" s="6">
        <v>2</v>
      </c>
      <c r="E32" s="2">
        <v>0</v>
      </c>
      <c r="F32" s="3">
        <v>0</v>
      </c>
      <c r="G32" s="4">
        <v>0</v>
      </c>
      <c r="H32" s="5">
        <v>0</v>
      </c>
      <c r="I32" s="1">
        <v>0</v>
      </c>
      <c r="J32" s="1">
        <v>0</v>
      </c>
      <c r="K32" s="1">
        <v>23</v>
      </c>
      <c r="L32" s="38">
        <f t="shared" si="0"/>
        <v>0.08695652173913043</v>
      </c>
      <c r="M32" s="65">
        <f t="shared" si="1"/>
        <v>0.08695652173913043</v>
      </c>
      <c r="N32" s="59"/>
      <c r="O32" s="60"/>
      <c r="P32" s="1">
        <v>17</v>
      </c>
      <c r="Q32" s="3">
        <v>0</v>
      </c>
      <c r="R32" s="6">
        <v>6</v>
      </c>
      <c r="S32" s="2">
        <v>0</v>
      </c>
      <c r="T32" s="3">
        <v>0</v>
      </c>
      <c r="U32" s="4">
        <v>0</v>
      </c>
      <c r="V32" s="5">
        <v>0</v>
      </c>
      <c r="W32" s="1">
        <v>0</v>
      </c>
      <c r="X32" s="1">
        <v>0</v>
      </c>
      <c r="Y32" s="1">
        <v>23</v>
      </c>
      <c r="Z32" s="38">
        <f t="shared" si="2"/>
        <v>0.2608695652173913</v>
      </c>
      <c r="AA32" s="65">
        <f t="shared" si="3"/>
        <v>0.2608695652173913</v>
      </c>
      <c r="AB32" s="59"/>
      <c r="AC32" s="59"/>
      <c r="AD32" s="60"/>
      <c r="AE32" s="54"/>
      <c r="AF32" s="34">
        <f t="shared" si="6"/>
        <v>0.7999000000000002</v>
      </c>
      <c r="AG32" s="35">
        <f t="shared" si="7"/>
        <v>0.8500000000000002</v>
      </c>
      <c r="AH32" s="38">
        <f>SUMPRODUCT(($K$17:$K$400&lt;&gt;0)*($AG$12&lt;=$A$17:$A$400)*($A$17:$A$400&lt;=$AG$13)*($AF32&lt;=L$17:L$400)*(L$17:L$400&lt;$AG32)*1)/AH$36</f>
        <v>0</v>
      </c>
      <c r="AI32" s="50">
        <f t="shared" si="4"/>
        <v>1</v>
      </c>
      <c r="AJ32" s="10">
        <f>SUMPRODUCT(($AG$12&lt;=$A$17:$A$400)*($A$17:$A$400&lt;=$AG$13)*($K$17:$K$400&lt;&gt;0)*($AF32&lt;=M$17:M$400)*(M$17:M$400&lt;$AG32)*1)/$AH$36</f>
        <v>0.011111111111111112</v>
      </c>
      <c r="AK32" s="52">
        <f t="shared" si="5"/>
        <v>0.9999999999999999</v>
      </c>
      <c r="AL32" s="38">
        <f>SUMPRODUCT(($AG$12&lt;=$A$17:$A$400)*($A$17:$A$400&lt;=$AG$13)*($Y$17:$Y$400&lt;&gt;0)*($AF32&lt;=Z$17:Z$400)*(Z$17:Z$400&lt;$AG32)*1)/$AL$36</f>
        <v>0.0273972602739726</v>
      </c>
      <c r="AM32" s="50">
        <f t="shared" si="5"/>
        <v>0.8995433789954338</v>
      </c>
      <c r="AN32" s="10">
        <f>SUMPRODUCT(($AG$12&lt;=$A$17:$A$400)*($A$17:$A$400&lt;=$AG$13)*($Y$17:$Y$400&lt;&gt;0)*($AF32&lt;=AA$17:AA$400)*(AA$17:AA$400&lt;$AG32)*1)/$AL$36</f>
        <v>0.0365296803652968</v>
      </c>
      <c r="AO32" s="52">
        <f t="shared" si="5"/>
        <v>0.8401826484018263</v>
      </c>
    </row>
    <row r="33" spans="1:41" ht="12.75">
      <c r="A33" s="13">
        <v>44901</v>
      </c>
      <c r="B33" s="1">
        <v>19</v>
      </c>
      <c r="C33" s="3">
        <v>0</v>
      </c>
      <c r="D33" s="6">
        <v>3</v>
      </c>
      <c r="E33" s="2">
        <v>0</v>
      </c>
      <c r="F33" s="3">
        <v>0</v>
      </c>
      <c r="G33" s="4">
        <v>0</v>
      </c>
      <c r="H33" s="5">
        <v>0</v>
      </c>
      <c r="I33" s="1">
        <v>0</v>
      </c>
      <c r="J33" s="1">
        <v>0</v>
      </c>
      <c r="K33" s="1">
        <v>22</v>
      </c>
      <c r="L33" s="38">
        <f t="shared" si="0"/>
        <v>0.13636363636363635</v>
      </c>
      <c r="M33" s="65">
        <f t="shared" si="1"/>
        <v>0.13636363636363635</v>
      </c>
      <c r="N33" s="59"/>
      <c r="O33" s="60"/>
      <c r="P33" s="1">
        <v>18</v>
      </c>
      <c r="Q33" s="3">
        <v>0</v>
      </c>
      <c r="R33" s="6">
        <v>4</v>
      </c>
      <c r="S33" s="2">
        <v>0</v>
      </c>
      <c r="T33" s="3">
        <v>0</v>
      </c>
      <c r="U33" s="4">
        <v>0</v>
      </c>
      <c r="V33" s="5">
        <v>0</v>
      </c>
      <c r="W33" s="1">
        <v>0</v>
      </c>
      <c r="X33" s="1">
        <v>0</v>
      </c>
      <c r="Y33" s="1">
        <v>22</v>
      </c>
      <c r="Z33" s="38">
        <f t="shared" si="2"/>
        <v>0.18181818181818182</v>
      </c>
      <c r="AA33" s="65">
        <f t="shared" si="3"/>
        <v>0.18181818181818182</v>
      </c>
      <c r="AB33" s="59"/>
      <c r="AC33" s="59"/>
      <c r="AD33" s="60"/>
      <c r="AE33" s="54"/>
      <c r="AF33" s="34">
        <f>AF32+5%</f>
        <v>0.8499000000000002</v>
      </c>
      <c r="AG33" s="35">
        <f>AG32+5%</f>
        <v>0.9000000000000002</v>
      </c>
      <c r="AH33" s="38">
        <f>SUMPRODUCT(($K$17:$K$400&lt;&gt;0)*($AG$12&lt;=$A$17:$A$400)*($A$17:$A$400&lt;=$AG$13)*($AF33&lt;=L$17:L$400)*(L$17:L$400&lt;$AG33)*1)/AH$36</f>
        <v>0</v>
      </c>
      <c r="AI33" s="50">
        <f t="shared" si="4"/>
        <v>1</v>
      </c>
      <c r="AJ33" s="10">
        <f>SUMPRODUCT(($AG$12&lt;=$A$17:$A$400)*($A$17:$A$400&lt;=$AG$13)*($K$17:$K$400&lt;&gt;0)*($AF33&lt;=M$17:M$400)*(M$17:M$400&lt;$AG33)*1)/$AH$36</f>
        <v>0</v>
      </c>
      <c r="AK33" s="52">
        <f t="shared" si="5"/>
        <v>0.9999999999999999</v>
      </c>
      <c r="AL33" s="38">
        <f>SUMPRODUCT(($AG$12&lt;=$A$17:$A$400)*($A$17:$A$400&lt;=$AG$13)*($Y$17:$Y$400&lt;&gt;0)*($AF33&lt;=Z$17:Z$400)*(Z$17:Z$400&lt;$AG33)*1)/$AL$36</f>
        <v>0.0182648401826484</v>
      </c>
      <c r="AM33" s="50">
        <f t="shared" si="5"/>
        <v>0.9178082191780822</v>
      </c>
      <c r="AN33" s="10">
        <f>SUMPRODUCT(($AG$12&lt;=$A$17:$A$400)*($A$17:$A$400&lt;=$AG$13)*($Y$17:$Y$400&lt;&gt;0)*($AF33&lt;=AA$17:AA$400)*(AA$17:AA$400&lt;$AG33)*1)/$AL$36</f>
        <v>0.0273972602739726</v>
      </c>
      <c r="AO33" s="52">
        <f t="shared" si="5"/>
        <v>0.8675799086757989</v>
      </c>
    </row>
    <row r="34" spans="1:41" ht="12.75">
      <c r="A34" s="13">
        <v>44902</v>
      </c>
      <c r="B34" s="1">
        <v>8</v>
      </c>
      <c r="C34" s="3">
        <v>0</v>
      </c>
      <c r="D34" s="6">
        <v>2</v>
      </c>
      <c r="E34" s="2">
        <v>1</v>
      </c>
      <c r="F34" s="3">
        <v>0</v>
      </c>
      <c r="G34" s="4">
        <v>7</v>
      </c>
      <c r="H34" s="5">
        <v>0</v>
      </c>
      <c r="I34" s="1">
        <v>1</v>
      </c>
      <c r="J34" s="1">
        <v>0</v>
      </c>
      <c r="K34" s="1">
        <v>19</v>
      </c>
      <c r="L34" s="38">
        <f t="shared" si="0"/>
        <v>0.10526315789473684</v>
      </c>
      <c r="M34" s="65">
        <f t="shared" si="1"/>
        <v>0.5789473684210527</v>
      </c>
      <c r="N34" s="59"/>
      <c r="O34" s="60"/>
      <c r="P34" s="1">
        <v>0</v>
      </c>
      <c r="Q34" s="3">
        <v>0</v>
      </c>
      <c r="R34" s="6">
        <v>3</v>
      </c>
      <c r="S34" s="2">
        <v>0</v>
      </c>
      <c r="T34" s="3">
        <v>0</v>
      </c>
      <c r="U34" s="4">
        <v>16</v>
      </c>
      <c r="V34" s="5">
        <v>0</v>
      </c>
      <c r="W34" s="1">
        <v>0</v>
      </c>
      <c r="X34" s="1">
        <v>0</v>
      </c>
      <c r="Y34" s="1">
        <v>19</v>
      </c>
      <c r="Z34" s="38">
        <f t="shared" si="2"/>
        <v>0.15789473684210525</v>
      </c>
      <c r="AA34" s="65">
        <f t="shared" si="3"/>
        <v>1</v>
      </c>
      <c r="AB34" s="59"/>
      <c r="AC34" s="59"/>
      <c r="AD34" s="60"/>
      <c r="AE34" s="54"/>
      <c r="AF34" s="34">
        <f>AF33+5%</f>
        <v>0.8999000000000003</v>
      </c>
      <c r="AG34" s="35">
        <f>AG33+5%</f>
        <v>0.9500000000000003</v>
      </c>
      <c r="AH34" s="38">
        <f>SUMPRODUCT(($K$17:$K$400&lt;&gt;0)*($AG$12&lt;=$A$17:$A$400)*($A$17:$A$400&lt;=$AG$13)*($AF34&lt;=L$17:L$400)*(L$17:L$400&lt;$AG34)*1)/AH$36</f>
        <v>0</v>
      </c>
      <c r="AI34" s="50">
        <f t="shared" si="4"/>
        <v>1</v>
      </c>
      <c r="AJ34" s="10">
        <f>SUMPRODUCT(($AG$12&lt;=$A$17:$A$400)*($A$17:$A$400&lt;=$AG$13)*($K$17:$K$400&lt;&gt;0)*($AF34&lt;=M$17:M$400)*(M$17:M$400&lt;$AG34)*1)/$AH$36</f>
        <v>0</v>
      </c>
      <c r="AK34" s="52">
        <f t="shared" si="5"/>
        <v>0.9999999999999999</v>
      </c>
      <c r="AL34" s="38">
        <f>SUMPRODUCT(($AG$12&lt;=$A$17:$A$400)*($A$17:$A$400&lt;=$AG$13)*($Y$17:$Y$400&lt;&gt;0)*($AF34&lt;=Z$17:Z$400)*(Z$17:Z$400&lt;$AG34)*1)/$AL$36</f>
        <v>0.0182648401826484</v>
      </c>
      <c r="AM34" s="50">
        <f t="shared" si="5"/>
        <v>0.9360730593607306</v>
      </c>
      <c r="AN34" s="10">
        <f>SUMPRODUCT(($AG$12&lt;=$A$17:$A$400)*($A$17:$A$400&lt;=$AG$13)*($Y$17:$Y$400&lt;&gt;0)*($AF34&lt;=AA$17:AA$400)*(AA$17:AA$400&lt;$AG34)*1)/$AL$36</f>
        <v>0.0410958904109589</v>
      </c>
      <c r="AO34" s="52">
        <f t="shared" si="5"/>
        <v>0.9086757990867578</v>
      </c>
    </row>
    <row r="35" spans="1:41" ht="12.75">
      <c r="A35" s="13">
        <v>44903</v>
      </c>
      <c r="B35" s="1">
        <v>16</v>
      </c>
      <c r="C35" s="3">
        <v>0</v>
      </c>
      <c r="D35" s="6">
        <v>1</v>
      </c>
      <c r="E35" s="2">
        <v>0</v>
      </c>
      <c r="F35" s="3">
        <v>0</v>
      </c>
      <c r="G35" s="4">
        <v>0</v>
      </c>
      <c r="H35" s="5">
        <v>0</v>
      </c>
      <c r="I35" s="1">
        <v>0</v>
      </c>
      <c r="J35" s="1">
        <v>0</v>
      </c>
      <c r="K35" s="1">
        <v>17</v>
      </c>
      <c r="L35" s="38">
        <f t="shared" si="0"/>
        <v>0.058823529411764705</v>
      </c>
      <c r="M35" s="65">
        <f t="shared" si="1"/>
        <v>0.058823529411764705</v>
      </c>
      <c r="N35" s="59"/>
      <c r="O35" s="60"/>
      <c r="P35" s="1">
        <v>1</v>
      </c>
      <c r="Q35" s="3">
        <v>0</v>
      </c>
      <c r="R35" s="6">
        <v>4</v>
      </c>
      <c r="S35" s="2">
        <v>0</v>
      </c>
      <c r="T35" s="3">
        <v>0</v>
      </c>
      <c r="U35" s="4">
        <v>12</v>
      </c>
      <c r="V35" s="5">
        <v>0</v>
      </c>
      <c r="W35" s="1">
        <v>0</v>
      </c>
      <c r="X35" s="1">
        <v>0</v>
      </c>
      <c r="Y35" s="1">
        <v>17</v>
      </c>
      <c r="Z35" s="38">
        <f t="shared" si="2"/>
        <v>0.23529411764705882</v>
      </c>
      <c r="AA35" s="65">
        <f t="shared" si="3"/>
        <v>0.9411764705882353</v>
      </c>
      <c r="AB35" s="59"/>
      <c r="AC35" s="59"/>
      <c r="AD35" s="60"/>
      <c r="AE35" s="54"/>
      <c r="AF35" s="36">
        <f>AF34+5%</f>
        <v>0.9499000000000003</v>
      </c>
      <c r="AG35" s="37">
        <f>100.01%</f>
        <v>1.0001</v>
      </c>
      <c r="AH35" s="39">
        <f>SUMPRODUCT(($K$17:$K$400&lt;&gt;0)*($AG$12&lt;=$A$17:$A$400)*($A$17:$A$400&lt;=$AG$13)*($AF35&lt;=L$17:L$400)*(L$17:L$400&lt;$AG35)*1)/AH$36</f>
        <v>0</v>
      </c>
      <c r="AI35" s="51">
        <f t="shared" si="4"/>
        <v>1</v>
      </c>
      <c r="AJ35" s="42">
        <f>SUMPRODUCT(($AG$12&lt;=$A$17:$A$400)*($A$17:$A$400&lt;=$AG$13)*($K$17:$K$400&lt;&gt;0)*($AF35&lt;=M$17:M$400)*(M$17:M$400&lt;$AG35)*1)/$AH$36</f>
        <v>0</v>
      </c>
      <c r="AK35" s="53">
        <f t="shared" si="5"/>
        <v>0.9999999999999999</v>
      </c>
      <c r="AL35" s="39">
        <f>SUMPRODUCT(($AG$12&lt;=$A$17:$A$400)*($A$17:$A$400&lt;=$AG$13)*($Y$17:$Y$400&lt;&gt;0)*($AF35&lt;=Z$17:Z$400)*(Z$17:Z$400&lt;$AG35)*1)/$AL$36</f>
        <v>0.0639269406392694</v>
      </c>
      <c r="AM35" s="51">
        <f t="shared" si="5"/>
        <v>1</v>
      </c>
      <c r="AN35" s="42">
        <f>SUMPRODUCT(($AG$12&lt;=$A$17:$A$400)*($A$17:$A$400&lt;=$AG$13)*($Y$17:$Y$400&lt;&gt;0)*($AF35&lt;=AA$17:AA$400)*(AA$17:AA$400&lt;$AG35)*1)/$AL$36</f>
        <v>0.091324200913242</v>
      </c>
      <c r="AO35" s="53">
        <f t="shared" si="5"/>
        <v>0.9999999999999998</v>
      </c>
    </row>
    <row r="36" spans="1:41" ht="12.75">
      <c r="A36" s="13">
        <v>44904</v>
      </c>
      <c r="B36" s="1">
        <v>12</v>
      </c>
      <c r="C36" s="3">
        <v>0</v>
      </c>
      <c r="D36" s="6">
        <v>0</v>
      </c>
      <c r="E36" s="2">
        <v>0</v>
      </c>
      <c r="F36" s="3">
        <v>0</v>
      </c>
      <c r="G36" s="4">
        <v>1</v>
      </c>
      <c r="H36" s="5">
        <v>0</v>
      </c>
      <c r="I36" s="1">
        <v>0</v>
      </c>
      <c r="J36" s="1">
        <v>0</v>
      </c>
      <c r="K36" s="1">
        <v>13</v>
      </c>
      <c r="L36" s="38">
        <f t="shared" si="0"/>
        <v>0</v>
      </c>
      <c r="M36" s="65">
        <f t="shared" si="1"/>
        <v>0.07692307692307693</v>
      </c>
      <c r="N36" s="59"/>
      <c r="O36" s="60"/>
      <c r="P36" s="1">
        <v>4</v>
      </c>
      <c r="Q36" s="3">
        <v>0</v>
      </c>
      <c r="R36" s="6">
        <v>6</v>
      </c>
      <c r="S36" s="2">
        <v>0</v>
      </c>
      <c r="T36" s="3">
        <v>0</v>
      </c>
      <c r="U36" s="4">
        <v>3</v>
      </c>
      <c r="V36" s="5">
        <v>0</v>
      </c>
      <c r="W36" s="1">
        <v>0</v>
      </c>
      <c r="X36" s="1">
        <v>0</v>
      </c>
      <c r="Y36" s="1">
        <v>13</v>
      </c>
      <c r="Z36" s="38">
        <f t="shared" si="2"/>
        <v>0.46153846153846156</v>
      </c>
      <c r="AA36" s="65">
        <f t="shared" si="3"/>
        <v>0.6923076923076923</v>
      </c>
      <c r="AB36" s="59"/>
      <c r="AC36" s="59"/>
      <c r="AD36" s="60"/>
      <c r="AE36" s="54"/>
      <c r="AH36" s="102">
        <f>SUMPRODUCT(($AG$12&lt;=$A$17:$A$400)*($A$17:$A$400&lt;=$AG$13)*($K$17:$K$400&lt;&gt;0)*1)</f>
        <v>180</v>
      </c>
      <c r="AI36" s="100"/>
      <c r="AJ36" s="100"/>
      <c r="AK36" s="100"/>
      <c r="AL36" s="100">
        <f>SUMPRODUCT(($AG$12&lt;=$A$17:$A$400)*($A$17:$A$400&lt;=$AG$13)*($Y$17:$Y$400&lt;&gt;0)*1)</f>
        <v>219</v>
      </c>
      <c r="AM36" s="100"/>
      <c r="AN36" s="100"/>
      <c r="AO36" s="101"/>
    </row>
    <row r="37" spans="1:31" ht="12.75">
      <c r="A37" s="13">
        <v>44907</v>
      </c>
      <c r="B37" s="1">
        <v>9</v>
      </c>
      <c r="C37" s="3">
        <v>0</v>
      </c>
      <c r="D37" s="6">
        <v>0</v>
      </c>
      <c r="E37" s="2">
        <v>0</v>
      </c>
      <c r="F37" s="3">
        <v>0</v>
      </c>
      <c r="G37" s="4">
        <v>0</v>
      </c>
      <c r="H37" s="5">
        <v>0</v>
      </c>
      <c r="I37" s="1">
        <v>0</v>
      </c>
      <c r="J37" s="1">
        <v>0</v>
      </c>
      <c r="K37" s="1">
        <v>9</v>
      </c>
      <c r="L37" s="38">
        <f t="shared" si="0"/>
        <v>0</v>
      </c>
      <c r="M37" s="65">
        <f t="shared" si="1"/>
        <v>0</v>
      </c>
      <c r="N37" s="59"/>
      <c r="O37" s="60"/>
      <c r="P37" s="1">
        <v>9</v>
      </c>
      <c r="Q37" s="3">
        <v>0</v>
      </c>
      <c r="R37" s="6">
        <v>0</v>
      </c>
      <c r="S37" s="2">
        <v>0</v>
      </c>
      <c r="T37" s="3">
        <v>0</v>
      </c>
      <c r="U37" s="4">
        <v>0</v>
      </c>
      <c r="V37" s="5">
        <v>0</v>
      </c>
      <c r="W37" s="1">
        <v>0</v>
      </c>
      <c r="X37" s="1">
        <v>0</v>
      </c>
      <c r="Y37" s="1">
        <v>9</v>
      </c>
      <c r="Z37" s="38">
        <f t="shared" si="2"/>
        <v>0</v>
      </c>
      <c r="AA37" s="65">
        <f t="shared" si="3"/>
        <v>0</v>
      </c>
      <c r="AB37" s="59"/>
      <c r="AC37" s="59"/>
      <c r="AD37" s="60"/>
      <c r="AE37" s="54"/>
    </row>
    <row r="38" spans="1:31" ht="12.75">
      <c r="A38" s="13">
        <v>44908</v>
      </c>
      <c r="B38" s="1">
        <v>6</v>
      </c>
      <c r="C38" s="3">
        <v>0</v>
      </c>
      <c r="D38" s="6">
        <v>0</v>
      </c>
      <c r="E38" s="2">
        <v>0</v>
      </c>
      <c r="F38" s="3">
        <v>0</v>
      </c>
      <c r="G38" s="4">
        <v>0</v>
      </c>
      <c r="H38" s="5">
        <v>0</v>
      </c>
      <c r="I38" s="1">
        <v>0</v>
      </c>
      <c r="J38" s="1">
        <v>0</v>
      </c>
      <c r="K38" s="1">
        <v>6</v>
      </c>
      <c r="L38" s="38">
        <f t="shared" si="0"/>
        <v>0</v>
      </c>
      <c r="M38" s="65">
        <f t="shared" si="1"/>
        <v>0</v>
      </c>
      <c r="N38" s="10">
        <f>SUMPRODUCT(($A38-$A17:$A38&lt;30)*($K17:$K38&lt;&gt;0)*($M17:$M38&lt;N$16)*1)/SUMPRODUCT(($A38-$A17:$A38&lt;30)*($K17:$K38&lt;&gt;0)*1)</f>
        <v>0.3181818181818182</v>
      </c>
      <c r="O38" s="11">
        <f>SUMPRODUCT(($A38-$A17:$A38&lt;30)*($K17:$K38&lt;&gt;0)*($M17:$M38&lt;O$16)*1)/SUMPRODUCT(($A38-$A17:$A38&lt;30)*($K17:$K38&lt;&gt;0)*1)</f>
        <v>0.4090909090909091</v>
      </c>
      <c r="P38" s="1">
        <v>3</v>
      </c>
      <c r="Q38" s="3">
        <v>0</v>
      </c>
      <c r="R38" s="6">
        <v>3</v>
      </c>
      <c r="S38" s="2">
        <v>0</v>
      </c>
      <c r="T38" s="3">
        <v>0</v>
      </c>
      <c r="U38" s="4">
        <v>0</v>
      </c>
      <c r="V38" s="5">
        <v>0</v>
      </c>
      <c r="W38" s="1">
        <v>0</v>
      </c>
      <c r="X38" s="1">
        <v>0</v>
      </c>
      <c r="Y38" s="1">
        <v>6</v>
      </c>
      <c r="Z38" s="38">
        <f t="shared" si="2"/>
        <v>0.5</v>
      </c>
      <c r="AA38" s="65">
        <f t="shared" si="3"/>
        <v>0.5</v>
      </c>
      <c r="AB38" s="10">
        <f aca="true" t="shared" si="8" ref="AB38:AD57">SUMPRODUCT(($A38-$A17:$A38&lt;30)*($Y17:$Y38&lt;&gt;0)*($AA17:$AA38&lt;AB$16)*1)/SUMPRODUCT(($A38-$A17:$A38&lt;30)*($Y17:$Y38&lt;&gt;0)*1)</f>
        <v>0.09090909090909091</v>
      </c>
      <c r="AC38" s="10">
        <f t="shared" si="8"/>
        <v>0.3181818181818182</v>
      </c>
      <c r="AD38" s="11">
        <f t="shared" si="8"/>
        <v>0.6818181818181818</v>
      </c>
      <c r="AE38" s="54"/>
    </row>
    <row r="39" spans="1:31" ht="12.75">
      <c r="A39" s="13">
        <v>44909</v>
      </c>
      <c r="B39" s="1">
        <v>6</v>
      </c>
      <c r="C39" s="3">
        <v>0</v>
      </c>
      <c r="D39" s="6">
        <v>0</v>
      </c>
      <c r="E39" s="2">
        <v>0</v>
      </c>
      <c r="F39" s="3">
        <v>0</v>
      </c>
      <c r="G39" s="4">
        <v>0</v>
      </c>
      <c r="H39" s="5">
        <v>0</v>
      </c>
      <c r="I39" s="1">
        <v>0</v>
      </c>
      <c r="J39" s="1">
        <v>0</v>
      </c>
      <c r="K39" s="1">
        <v>6</v>
      </c>
      <c r="L39" s="38">
        <f t="shared" si="0"/>
        <v>0</v>
      </c>
      <c r="M39" s="65">
        <f t="shared" si="1"/>
        <v>0</v>
      </c>
      <c r="N39" s="10">
        <f aca="true" t="shared" si="9" ref="N39:N102">SUMPRODUCT(($A39-$A18:$A39&lt;30)*($M18:$M39&lt;N$16)*1)/SUMPRODUCT(($A39-$A18:$A39&lt;30)*($K18:$K39&lt;&gt;0)*1)</f>
        <v>0.36363636363636365</v>
      </c>
      <c r="O39" s="11">
        <f aca="true" t="shared" si="10" ref="O39:O70">SUMPRODUCT(($A39-$A18:$A39&lt;30)*($M18:$M39&lt;O$16)*1)/SUMPRODUCT(($A39-$A18:$A39&lt;30)*1)</f>
        <v>0.45454545454545453</v>
      </c>
      <c r="P39" s="1">
        <v>5</v>
      </c>
      <c r="Q39" s="3">
        <v>0</v>
      </c>
      <c r="R39" s="6">
        <v>1</v>
      </c>
      <c r="S39" s="2">
        <v>0</v>
      </c>
      <c r="T39" s="3">
        <v>0</v>
      </c>
      <c r="U39" s="4">
        <v>0</v>
      </c>
      <c r="V39" s="5">
        <v>0</v>
      </c>
      <c r="W39" s="1">
        <v>0</v>
      </c>
      <c r="X39" s="1">
        <v>0</v>
      </c>
      <c r="Y39" s="1">
        <v>6</v>
      </c>
      <c r="Z39" s="38">
        <f t="shared" si="2"/>
        <v>0.16666666666666666</v>
      </c>
      <c r="AA39" s="65">
        <f t="shared" si="3"/>
        <v>0.16666666666666666</v>
      </c>
      <c r="AB39" s="10">
        <f t="shared" si="8"/>
        <v>0.09090909090909091</v>
      </c>
      <c r="AC39" s="10">
        <f t="shared" si="8"/>
        <v>0.36363636363636365</v>
      </c>
      <c r="AD39" s="11">
        <f t="shared" si="8"/>
        <v>0.7272727272727273</v>
      </c>
      <c r="AE39" s="54"/>
    </row>
    <row r="40" spans="1:31" ht="12.75">
      <c r="A40" s="13">
        <v>44910</v>
      </c>
      <c r="B40" s="1">
        <v>6</v>
      </c>
      <c r="C40" s="3">
        <v>0</v>
      </c>
      <c r="D40" s="6">
        <v>2</v>
      </c>
      <c r="E40" s="2">
        <v>0</v>
      </c>
      <c r="F40" s="3">
        <v>0</v>
      </c>
      <c r="G40" s="4">
        <v>0</v>
      </c>
      <c r="H40" s="5">
        <v>0</v>
      </c>
      <c r="I40" s="1">
        <v>0</v>
      </c>
      <c r="J40" s="1">
        <v>0</v>
      </c>
      <c r="K40" s="1">
        <v>8</v>
      </c>
      <c r="L40" s="38">
        <f t="shared" si="0"/>
        <v>0.25</v>
      </c>
      <c r="M40" s="65">
        <f t="shared" si="1"/>
        <v>0.25</v>
      </c>
      <c r="N40" s="10">
        <f t="shared" si="9"/>
        <v>0.36363636363636365</v>
      </c>
      <c r="O40" s="11">
        <f t="shared" si="10"/>
        <v>0.45454545454545453</v>
      </c>
      <c r="P40" s="1">
        <v>7</v>
      </c>
      <c r="Q40" s="3">
        <v>0</v>
      </c>
      <c r="R40" s="6">
        <v>1</v>
      </c>
      <c r="S40" s="2">
        <v>0</v>
      </c>
      <c r="T40" s="3">
        <v>0</v>
      </c>
      <c r="U40" s="4">
        <v>0</v>
      </c>
      <c r="V40" s="5">
        <v>0</v>
      </c>
      <c r="W40" s="1">
        <v>0</v>
      </c>
      <c r="X40" s="1">
        <v>0</v>
      </c>
      <c r="Y40" s="1">
        <v>8</v>
      </c>
      <c r="Z40" s="38">
        <f t="shared" si="2"/>
        <v>0.125</v>
      </c>
      <c r="AA40" s="65">
        <f t="shared" si="3"/>
        <v>0.125</v>
      </c>
      <c r="AB40" s="10">
        <f t="shared" si="8"/>
        <v>0.09090909090909091</v>
      </c>
      <c r="AC40" s="10">
        <f t="shared" si="8"/>
        <v>0.4090909090909091</v>
      </c>
      <c r="AD40" s="11">
        <f t="shared" si="8"/>
        <v>0.7727272727272727</v>
      </c>
      <c r="AE40" s="54"/>
    </row>
    <row r="41" spans="1:31" ht="12.75">
      <c r="A41" s="13">
        <v>44911</v>
      </c>
      <c r="B41" s="1">
        <v>4</v>
      </c>
      <c r="C41" s="3">
        <v>0</v>
      </c>
      <c r="D41" s="6">
        <v>0</v>
      </c>
      <c r="E41" s="2">
        <v>0</v>
      </c>
      <c r="F41" s="3">
        <v>0</v>
      </c>
      <c r="G41" s="4">
        <v>0</v>
      </c>
      <c r="H41" s="5">
        <v>0</v>
      </c>
      <c r="I41" s="1">
        <v>0</v>
      </c>
      <c r="J41" s="1">
        <v>0</v>
      </c>
      <c r="K41" s="1">
        <v>4</v>
      </c>
      <c r="L41" s="38">
        <f t="shared" si="0"/>
        <v>0</v>
      </c>
      <c r="M41" s="65">
        <f t="shared" si="1"/>
        <v>0</v>
      </c>
      <c r="N41" s="10">
        <f t="shared" si="9"/>
        <v>0.4090909090909091</v>
      </c>
      <c r="O41" s="11">
        <f t="shared" si="10"/>
        <v>0.45454545454545453</v>
      </c>
      <c r="P41" s="1">
        <v>4</v>
      </c>
      <c r="Q41" s="3">
        <v>0</v>
      </c>
      <c r="R41" s="6">
        <v>0</v>
      </c>
      <c r="S41" s="2">
        <v>0</v>
      </c>
      <c r="T41" s="3">
        <v>0</v>
      </c>
      <c r="U41" s="4">
        <v>0</v>
      </c>
      <c r="V41" s="5">
        <v>0</v>
      </c>
      <c r="W41" s="1">
        <v>0</v>
      </c>
      <c r="X41" s="1">
        <v>0</v>
      </c>
      <c r="Y41" s="1">
        <v>4</v>
      </c>
      <c r="Z41" s="38">
        <f t="shared" si="2"/>
        <v>0</v>
      </c>
      <c r="AA41" s="65">
        <f t="shared" si="3"/>
        <v>0</v>
      </c>
      <c r="AB41" s="10">
        <f t="shared" si="8"/>
        <v>0.13636363636363635</v>
      </c>
      <c r="AC41" s="10">
        <f t="shared" si="8"/>
        <v>0.4090909090909091</v>
      </c>
      <c r="AD41" s="11">
        <f t="shared" si="8"/>
        <v>0.7727272727272727</v>
      </c>
      <c r="AE41" s="54"/>
    </row>
    <row r="42" spans="1:31" ht="12.75">
      <c r="A42" s="13">
        <v>44914</v>
      </c>
      <c r="B42" s="1">
        <v>10</v>
      </c>
      <c r="C42" s="3">
        <v>0</v>
      </c>
      <c r="D42" s="6">
        <v>0</v>
      </c>
      <c r="E42" s="2">
        <v>0</v>
      </c>
      <c r="F42" s="3">
        <v>0</v>
      </c>
      <c r="G42" s="4">
        <v>0</v>
      </c>
      <c r="H42" s="5">
        <v>0</v>
      </c>
      <c r="I42" s="1">
        <v>0</v>
      </c>
      <c r="J42" s="1">
        <v>0</v>
      </c>
      <c r="K42" s="1">
        <v>10</v>
      </c>
      <c r="L42" s="38">
        <f t="shared" si="0"/>
        <v>0</v>
      </c>
      <c r="M42" s="65">
        <f t="shared" si="1"/>
        <v>0</v>
      </c>
      <c r="N42" s="10">
        <f t="shared" si="9"/>
        <v>0.47619047619047616</v>
      </c>
      <c r="O42" s="11">
        <f t="shared" si="10"/>
        <v>0.5238095238095238</v>
      </c>
      <c r="P42" s="1">
        <v>10</v>
      </c>
      <c r="Q42" s="3">
        <v>0</v>
      </c>
      <c r="R42" s="6">
        <v>0</v>
      </c>
      <c r="S42" s="2">
        <v>0</v>
      </c>
      <c r="T42" s="3">
        <v>0</v>
      </c>
      <c r="U42" s="4">
        <v>0</v>
      </c>
      <c r="V42" s="5">
        <v>0</v>
      </c>
      <c r="W42" s="1">
        <v>0</v>
      </c>
      <c r="X42" s="1">
        <v>0</v>
      </c>
      <c r="Y42" s="1">
        <v>10</v>
      </c>
      <c r="Z42" s="38">
        <f t="shared" si="2"/>
        <v>0</v>
      </c>
      <c r="AA42" s="65">
        <f t="shared" si="3"/>
        <v>0</v>
      </c>
      <c r="AB42" s="10">
        <f t="shared" si="8"/>
        <v>0.14285714285714285</v>
      </c>
      <c r="AC42" s="10">
        <f t="shared" si="8"/>
        <v>0.38095238095238093</v>
      </c>
      <c r="AD42" s="11">
        <f t="shared" si="8"/>
        <v>0.7619047619047619</v>
      </c>
      <c r="AE42" s="54"/>
    </row>
    <row r="43" spans="1:31" ht="12.75">
      <c r="A43" s="13">
        <v>44915</v>
      </c>
      <c r="B43" s="1">
        <v>10</v>
      </c>
      <c r="C43" s="3">
        <v>0</v>
      </c>
      <c r="D43" s="6">
        <v>0</v>
      </c>
      <c r="E43" s="2">
        <v>0</v>
      </c>
      <c r="F43" s="3">
        <v>0</v>
      </c>
      <c r="G43" s="4">
        <v>0</v>
      </c>
      <c r="H43" s="5">
        <v>0</v>
      </c>
      <c r="I43" s="1">
        <v>0</v>
      </c>
      <c r="J43" s="1">
        <v>0</v>
      </c>
      <c r="K43" s="1">
        <v>10</v>
      </c>
      <c r="L43" s="38">
        <f t="shared" si="0"/>
        <v>0</v>
      </c>
      <c r="M43" s="65">
        <f t="shared" si="1"/>
        <v>0</v>
      </c>
      <c r="N43" s="10">
        <f t="shared" si="9"/>
        <v>0.5</v>
      </c>
      <c r="O43" s="11">
        <f t="shared" si="10"/>
        <v>0.5454545454545454</v>
      </c>
      <c r="P43" s="1">
        <v>7</v>
      </c>
      <c r="Q43" s="3">
        <v>0</v>
      </c>
      <c r="R43" s="6">
        <v>3</v>
      </c>
      <c r="S43" s="2">
        <v>0</v>
      </c>
      <c r="T43" s="3">
        <v>0</v>
      </c>
      <c r="U43" s="4">
        <v>0</v>
      </c>
      <c r="V43" s="5">
        <v>0</v>
      </c>
      <c r="W43" s="1">
        <v>0</v>
      </c>
      <c r="X43" s="1">
        <v>0</v>
      </c>
      <c r="Y43" s="1">
        <v>10</v>
      </c>
      <c r="Z43" s="38">
        <f t="shared" si="2"/>
        <v>0.3</v>
      </c>
      <c r="AA43" s="65">
        <f t="shared" si="3"/>
        <v>0.3</v>
      </c>
      <c r="AB43" s="10">
        <f t="shared" si="8"/>
        <v>0.13636363636363635</v>
      </c>
      <c r="AC43" s="10">
        <f t="shared" si="8"/>
        <v>0.36363636363636365</v>
      </c>
      <c r="AD43" s="11">
        <f t="shared" si="8"/>
        <v>0.7727272727272727</v>
      </c>
      <c r="AE43" s="54"/>
    </row>
    <row r="44" spans="1:31" ht="12.75">
      <c r="A44" s="13">
        <v>44916</v>
      </c>
      <c r="B44" s="1">
        <v>10</v>
      </c>
      <c r="C44" s="3">
        <v>0</v>
      </c>
      <c r="D44" s="6">
        <v>1</v>
      </c>
      <c r="E44" s="2">
        <v>0</v>
      </c>
      <c r="F44" s="3">
        <v>0</v>
      </c>
      <c r="G44" s="4">
        <v>0</v>
      </c>
      <c r="H44" s="5">
        <v>0</v>
      </c>
      <c r="I44" s="1">
        <v>0</v>
      </c>
      <c r="J44" s="1">
        <v>0</v>
      </c>
      <c r="K44" s="1">
        <v>11</v>
      </c>
      <c r="L44" s="38">
        <f t="shared" si="0"/>
        <v>0.09090909090909091</v>
      </c>
      <c r="M44" s="65">
        <f t="shared" si="1"/>
        <v>0.09090909090909091</v>
      </c>
      <c r="N44" s="10">
        <f t="shared" si="9"/>
        <v>0.5454545454545454</v>
      </c>
      <c r="O44" s="11">
        <f t="shared" si="10"/>
        <v>0.5909090909090909</v>
      </c>
      <c r="P44" s="1">
        <v>10</v>
      </c>
      <c r="Q44" s="3">
        <v>0</v>
      </c>
      <c r="R44" s="6">
        <v>1</v>
      </c>
      <c r="S44" s="2">
        <v>0</v>
      </c>
      <c r="T44" s="3">
        <v>0</v>
      </c>
      <c r="U44" s="4">
        <v>0</v>
      </c>
      <c r="V44" s="5">
        <v>0</v>
      </c>
      <c r="W44" s="1">
        <v>0</v>
      </c>
      <c r="X44" s="1">
        <v>0</v>
      </c>
      <c r="Y44" s="1">
        <v>11</v>
      </c>
      <c r="Z44" s="38">
        <f t="shared" si="2"/>
        <v>0.09090909090909091</v>
      </c>
      <c r="AA44" s="65">
        <f t="shared" si="3"/>
        <v>0.09090909090909091</v>
      </c>
      <c r="AB44" s="10">
        <f t="shared" si="8"/>
        <v>0.18181818181818182</v>
      </c>
      <c r="AC44" s="10">
        <f t="shared" si="8"/>
        <v>0.36363636363636365</v>
      </c>
      <c r="AD44" s="11">
        <f t="shared" si="8"/>
        <v>0.7727272727272727</v>
      </c>
      <c r="AE44" s="54"/>
    </row>
    <row r="45" spans="1:31" ht="12.75">
      <c r="A45" s="13">
        <v>44917</v>
      </c>
      <c r="B45" s="1">
        <v>2</v>
      </c>
      <c r="C45" s="3">
        <v>1</v>
      </c>
      <c r="D45" s="6">
        <v>1</v>
      </c>
      <c r="E45" s="2">
        <v>0</v>
      </c>
      <c r="F45" s="3">
        <v>0</v>
      </c>
      <c r="G45" s="4">
        <v>0</v>
      </c>
      <c r="H45" s="5">
        <v>0</v>
      </c>
      <c r="I45" s="1">
        <v>0</v>
      </c>
      <c r="J45" s="1">
        <v>0</v>
      </c>
      <c r="K45" s="1">
        <v>4</v>
      </c>
      <c r="L45" s="38">
        <f t="shared" si="0"/>
        <v>0.25</v>
      </c>
      <c r="M45" s="65">
        <f t="shared" si="1"/>
        <v>0.5</v>
      </c>
      <c r="N45" s="10">
        <f t="shared" si="9"/>
        <v>0.5454545454545454</v>
      </c>
      <c r="O45" s="11">
        <f t="shared" si="10"/>
        <v>0.5909090909090909</v>
      </c>
      <c r="P45" s="1">
        <v>3</v>
      </c>
      <c r="Q45" s="3">
        <v>0</v>
      </c>
      <c r="R45" s="6">
        <v>1</v>
      </c>
      <c r="S45" s="2">
        <v>0</v>
      </c>
      <c r="T45" s="3">
        <v>0</v>
      </c>
      <c r="U45" s="4">
        <v>0</v>
      </c>
      <c r="V45" s="5">
        <v>0</v>
      </c>
      <c r="W45" s="1">
        <v>0</v>
      </c>
      <c r="X45" s="1">
        <v>0</v>
      </c>
      <c r="Y45" s="1">
        <v>4</v>
      </c>
      <c r="Z45" s="38">
        <f t="shared" si="2"/>
        <v>0.25</v>
      </c>
      <c r="AA45" s="65">
        <f t="shared" si="3"/>
        <v>0.25</v>
      </c>
      <c r="AB45" s="10">
        <f t="shared" si="8"/>
        <v>0.18181818181818182</v>
      </c>
      <c r="AC45" s="10">
        <f t="shared" si="8"/>
        <v>0.3181818181818182</v>
      </c>
      <c r="AD45" s="11">
        <f t="shared" si="8"/>
        <v>0.7727272727272727</v>
      </c>
      <c r="AE45" s="54"/>
    </row>
    <row r="46" spans="1:31" ht="12.75">
      <c r="A46" s="13">
        <v>44932</v>
      </c>
      <c r="B46" s="1">
        <v>19</v>
      </c>
      <c r="C46" s="3">
        <v>0</v>
      </c>
      <c r="D46" s="6">
        <v>0</v>
      </c>
      <c r="E46" s="2">
        <v>0</v>
      </c>
      <c r="F46" s="3">
        <v>0</v>
      </c>
      <c r="G46" s="4">
        <v>0</v>
      </c>
      <c r="H46" s="5">
        <v>0</v>
      </c>
      <c r="I46" s="1">
        <v>1</v>
      </c>
      <c r="J46" s="1">
        <v>0</v>
      </c>
      <c r="K46" s="1">
        <v>20</v>
      </c>
      <c r="L46" s="38">
        <f t="shared" si="0"/>
        <v>0</v>
      </c>
      <c r="M46" s="65">
        <f t="shared" si="1"/>
        <v>0.05</v>
      </c>
      <c r="N46" s="10">
        <f t="shared" si="9"/>
        <v>0.8333333333333334</v>
      </c>
      <c r="O46" s="11">
        <f t="shared" si="10"/>
        <v>0.8333333333333334</v>
      </c>
      <c r="P46" s="1">
        <v>18</v>
      </c>
      <c r="Q46" s="3">
        <v>0</v>
      </c>
      <c r="R46" s="6">
        <v>2</v>
      </c>
      <c r="S46" s="2">
        <v>0</v>
      </c>
      <c r="T46" s="3">
        <v>0</v>
      </c>
      <c r="U46" s="4">
        <v>0</v>
      </c>
      <c r="V46" s="5">
        <v>0</v>
      </c>
      <c r="W46" s="1">
        <v>0</v>
      </c>
      <c r="X46" s="1">
        <v>0</v>
      </c>
      <c r="Y46" s="1">
        <v>20</v>
      </c>
      <c r="Z46" s="38">
        <f t="shared" si="2"/>
        <v>0.1</v>
      </c>
      <c r="AA46" s="65">
        <f t="shared" si="3"/>
        <v>0.1</v>
      </c>
      <c r="AB46" s="10">
        <f t="shared" si="8"/>
        <v>0.3333333333333333</v>
      </c>
      <c r="AC46" s="10">
        <f t="shared" si="8"/>
        <v>0.5833333333333334</v>
      </c>
      <c r="AD46" s="11">
        <f t="shared" si="8"/>
        <v>0.75</v>
      </c>
      <c r="AE46" s="54"/>
    </row>
    <row r="47" spans="1:31" ht="12.75">
      <c r="A47" s="13">
        <v>44935</v>
      </c>
      <c r="B47" s="1">
        <v>6</v>
      </c>
      <c r="C47" s="3">
        <v>0</v>
      </c>
      <c r="D47" s="6">
        <v>0</v>
      </c>
      <c r="E47" s="2">
        <v>0</v>
      </c>
      <c r="F47" s="3">
        <v>0</v>
      </c>
      <c r="G47" s="4">
        <v>0</v>
      </c>
      <c r="H47" s="5">
        <v>0</v>
      </c>
      <c r="I47" s="1">
        <v>0</v>
      </c>
      <c r="J47" s="1">
        <v>0</v>
      </c>
      <c r="K47" s="1">
        <v>6</v>
      </c>
      <c r="L47" s="38">
        <f t="shared" si="0"/>
        <v>0</v>
      </c>
      <c r="M47" s="65">
        <f t="shared" si="1"/>
        <v>0</v>
      </c>
      <c r="N47" s="10">
        <f t="shared" si="9"/>
        <v>0.8181818181818182</v>
      </c>
      <c r="O47" s="11">
        <f t="shared" si="10"/>
        <v>0.8181818181818182</v>
      </c>
      <c r="P47" s="1">
        <v>5</v>
      </c>
      <c r="Q47" s="3">
        <v>0</v>
      </c>
      <c r="R47" s="6">
        <v>1</v>
      </c>
      <c r="S47" s="2">
        <v>0</v>
      </c>
      <c r="T47" s="3">
        <v>0</v>
      </c>
      <c r="U47" s="4">
        <v>0</v>
      </c>
      <c r="V47" s="5">
        <v>0</v>
      </c>
      <c r="W47" s="1">
        <v>0</v>
      </c>
      <c r="X47" s="1">
        <v>0</v>
      </c>
      <c r="Y47" s="1">
        <v>6</v>
      </c>
      <c r="Z47" s="38">
        <f t="shared" si="2"/>
        <v>0.16666666666666666</v>
      </c>
      <c r="AA47" s="65">
        <f t="shared" si="3"/>
        <v>0.16666666666666666</v>
      </c>
      <c r="AB47" s="10">
        <f t="shared" si="8"/>
        <v>0.36363636363636365</v>
      </c>
      <c r="AC47" s="10">
        <f t="shared" si="8"/>
        <v>0.7272727272727273</v>
      </c>
      <c r="AD47" s="11">
        <f t="shared" si="8"/>
        <v>0.9090909090909091</v>
      </c>
      <c r="AE47" s="54"/>
    </row>
    <row r="48" spans="1:31" ht="12.75">
      <c r="A48" s="13">
        <v>44936</v>
      </c>
      <c r="B48" s="1">
        <v>3</v>
      </c>
      <c r="C48" s="3">
        <v>0</v>
      </c>
      <c r="D48" s="6">
        <v>0</v>
      </c>
      <c r="E48" s="2">
        <v>0</v>
      </c>
      <c r="F48" s="3">
        <v>0</v>
      </c>
      <c r="G48" s="4">
        <v>0</v>
      </c>
      <c r="H48" s="5">
        <v>0</v>
      </c>
      <c r="I48" s="1">
        <v>0</v>
      </c>
      <c r="J48" s="1">
        <v>0</v>
      </c>
      <c r="K48" s="1">
        <v>3</v>
      </c>
      <c r="L48" s="38">
        <f t="shared" si="0"/>
        <v>0</v>
      </c>
      <c r="M48" s="65">
        <f t="shared" si="1"/>
        <v>0</v>
      </c>
      <c r="N48" s="10">
        <f t="shared" si="9"/>
        <v>0.8333333333333334</v>
      </c>
      <c r="O48" s="11">
        <f t="shared" si="10"/>
        <v>0.8333333333333334</v>
      </c>
      <c r="P48" s="1">
        <v>2</v>
      </c>
      <c r="Q48" s="3">
        <v>0</v>
      </c>
      <c r="R48" s="6">
        <v>1</v>
      </c>
      <c r="S48" s="2">
        <v>0</v>
      </c>
      <c r="T48" s="3">
        <v>0</v>
      </c>
      <c r="U48" s="4">
        <v>0</v>
      </c>
      <c r="V48" s="5">
        <v>0</v>
      </c>
      <c r="W48" s="1">
        <v>0</v>
      </c>
      <c r="X48" s="1">
        <v>0</v>
      </c>
      <c r="Y48" s="1">
        <v>3</v>
      </c>
      <c r="Z48" s="38">
        <f t="shared" si="2"/>
        <v>0.3333333333333333</v>
      </c>
      <c r="AA48" s="65">
        <f t="shared" si="3"/>
        <v>0.3333333333333333</v>
      </c>
      <c r="AB48" s="10">
        <f t="shared" si="8"/>
        <v>0.3333333333333333</v>
      </c>
      <c r="AC48" s="10">
        <f t="shared" si="8"/>
        <v>0.6666666666666666</v>
      </c>
      <c r="AD48" s="11">
        <f t="shared" si="8"/>
        <v>0.9166666666666666</v>
      </c>
      <c r="AE48" s="54"/>
    </row>
    <row r="49" spans="1:31" ht="12.75">
      <c r="A49" s="13">
        <v>44937</v>
      </c>
      <c r="B49" s="1">
        <v>6</v>
      </c>
      <c r="C49" s="3">
        <v>0</v>
      </c>
      <c r="D49" s="6">
        <v>2</v>
      </c>
      <c r="E49" s="2">
        <v>0</v>
      </c>
      <c r="F49" s="3">
        <v>0</v>
      </c>
      <c r="G49" s="4">
        <v>0</v>
      </c>
      <c r="H49" s="5">
        <v>0</v>
      </c>
      <c r="I49" s="1">
        <v>0</v>
      </c>
      <c r="J49" s="1">
        <v>0</v>
      </c>
      <c r="K49" s="1">
        <v>8</v>
      </c>
      <c r="L49" s="38">
        <f t="shared" si="0"/>
        <v>0.25</v>
      </c>
      <c r="M49" s="65">
        <f t="shared" si="1"/>
        <v>0.25</v>
      </c>
      <c r="N49" s="10">
        <f t="shared" si="9"/>
        <v>0.75</v>
      </c>
      <c r="O49" s="11">
        <f t="shared" si="10"/>
        <v>0.75</v>
      </c>
      <c r="P49" s="1">
        <v>7</v>
      </c>
      <c r="Q49" s="3">
        <v>0</v>
      </c>
      <c r="R49" s="6">
        <v>1</v>
      </c>
      <c r="S49" s="2">
        <v>0</v>
      </c>
      <c r="T49" s="3">
        <v>0</v>
      </c>
      <c r="U49" s="4">
        <v>0</v>
      </c>
      <c r="V49" s="5">
        <v>0</v>
      </c>
      <c r="W49" s="1">
        <v>0</v>
      </c>
      <c r="X49" s="1">
        <v>0</v>
      </c>
      <c r="Y49" s="1">
        <v>8</v>
      </c>
      <c r="Z49" s="38">
        <f t="shared" si="2"/>
        <v>0.125</v>
      </c>
      <c r="AA49" s="65">
        <f t="shared" si="3"/>
        <v>0.125</v>
      </c>
      <c r="AB49" s="10">
        <f t="shared" si="8"/>
        <v>0.25</v>
      </c>
      <c r="AC49" s="10">
        <f t="shared" si="8"/>
        <v>0.6666666666666666</v>
      </c>
      <c r="AD49" s="11">
        <f t="shared" si="8"/>
        <v>0.9166666666666666</v>
      </c>
      <c r="AE49" s="54"/>
    </row>
    <row r="50" spans="1:31" ht="12.75">
      <c r="A50" s="13">
        <v>44938</v>
      </c>
      <c r="B50" s="1">
        <v>4</v>
      </c>
      <c r="C50" s="3">
        <v>0</v>
      </c>
      <c r="D50" s="6">
        <v>0</v>
      </c>
      <c r="E50" s="2">
        <v>0</v>
      </c>
      <c r="F50" s="3">
        <v>0</v>
      </c>
      <c r="G50" s="4">
        <v>0</v>
      </c>
      <c r="H50" s="5">
        <v>0</v>
      </c>
      <c r="I50" s="1">
        <v>0</v>
      </c>
      <c r="J50" s="1">
        <v>0</v>
      </c>
      <c r="K50" s="1">
        <v>4</v>
      </c>
      <c r="L50" s="38">
        <f t="shared" si="0"/>
        <v>0</v>
      </c>
      <c r="M50" s="65">
        <f t="shared" si="1"/>
        <v>0</v>
      </c>
      <c r="N50" s="10">
        <f t="shared" si="9"/>
        <v>0.75</v>
      </c>
      <c r="O50" s="11">
        <f t="shared" si="10"/>
        <v>0.75</v>
      </c>
      <c r="P50" s="1">
        <v>4</v>
      </c>
      <c r="Q50" s="3">
        <v>0</v>
      </c>
      <c r="R50" s="6">
        <v>0</v>
      </c>
      <c r="S50" s="2">
        <v>0</v>
      </c>
      <c r="T50" s="3">
        <v>0</v>
      </c>
      <c r="U50" s="4">
        <v>0</v>
      </c>
      <c r="V50" s="5">
        <v>0</v>
      </c>
      <c r="W50" s="1">
        <v>0</v>
      </c>
      <c r="X50" s="1">
        <v>0</v>
      </c>
      <c r="Y50" s="1">
        <v>4</v>
      </c>
      <c r="Z50" s="38">
        <f t="shared" si="2"/>
        <v>0</v>
      </c>
      <c r="AA50" s="65">
        <f t="shared" si="3"/>
        <v>0</v>
      </c>
      <c r="AB50" s="10">
        <f t="shared" si="8"/>
        <v>0.3333333333333333</v>
      </c>
      <c r="AC50" s="10">
        <f t="shared" si="8"/>
        <v>0.75</v>
      </c>
      <c r="AD50" s="11">
        <f t="shared" si="8"/>
        <v>1</v>
      </c>
      <c r="AE50" s="54"/>
    </row>
    <row r="51" spans="1:31" ht="12.75">
      <c r="A51" s="13">
        <v>44939</v>
      </c>
      <c r="B51" s="1">
        <v>11</v>
      </c>
      <c r="C51" s="3">
        <v>0</v>
      </c>
      <c r="D51" s="6">
        <v>0</v>
      </c>
      <c r="E51" s="2">
        <v>0</v>
      </c>
      <c r="F51" s="3">
        <v>0</v>
      </c>
      <c r="G51" s="4">
        <v>0</v>
      </c>
      <c r="H51" s="5">
        <v>0</v>
      </c>
      <c r="I51" s="1">
        <v>0</v>
      </c>
      <c r="J51" s="1">
        <v>0</v>
      </c>
      <c r="K51" s="1">
        <v>11</v>
      </c>
      <c r="L51" s="38">
        <f t="shared" si="0"/>
        <v>0</v>
      </c>
      <c r="M51" s="65">
        <f t="shared" si="1"/>
        <v>0</v>
      </c>
      <c r="N51" s="10">
        <f t="shared" si="9"/>
        <v>0.75</v>
      </c>
      <c r="O51" s="11">
        <f t="shared" si="10"/>
        <v>0.75</v>
      </c>
      <c r="P51" s="1">
        <v>8</v>
      </c>
      <c r="Q51" s="3">
        <v>0</v>
      </c>
      <c r="R51" s="6">
        <v>3</v>
      </c>
      <c r="S51" s="2">
        <v>0</v>
      </c>
      <c r="T51" s="3">
        <v>0</v>
      </c>
      <c r="U51" s="4">
        <v>0</v>
      </c>
      <c r="V51" s="5">
        <v>0</v>
      </c>
      <c r="W51" s="1">
        <v>0</v>
      </c>
      <c r="X51" s="1">
        <v>0</v>
      </c>
      <c r="Y51" s="1">
        <v>11</v>
      </c>
      <c r="Z51" s="38">
        <f t="shared" si="2"/>
        <v>0.2727272727272727</v>
      </c>
      <c r="AA51" s="65">
        <f t="shared" si="3"/>
        <v>0.2727272727272727</v>
      </c>
      <c r="AB51" s="10">
        <f t="shared" si="8"/>
        <v>0.3333333333333333</v>
      </c>
      <c r="AC51" s="10">
        <f t="shared" si="8"/>
        <v>0.6666666666666666</v>
      </c>
      <c r="AD51" s="11">
        <f t="shared" si="8"/>
        <v>1</v>
      </c>
      <c r="AE51" s="54"/>
    </row>
    <row r="52" spans="1:31" ht="12.75">
      <c r="A52" s="13">
        <v>44942</v>
      </c>
      <c r="B52" s="1">
        <v>2</v>
      </c>
      <c r="C52" s="3">
        <v>0</v>
      </c>
      <c r="D52" s="6">
        <v>1</v>
      </c>
      <c r="E52" s="2">
        <v>0</v>
      </c>
      <c r="F52" s="3">
        <v>0</v>
      </c>
      <c r="G52" s="4">
        <v>0</v>
      </c>
      <c r="H52" s="5">
        <v>0</v>
      </c>
      <c r="I52" s="1">
        <v>0</v>
      </c>
      <c r="J52" s="1">
        <v>0</v>
      </c>
      <c r="K52" s="1">
        <v>3</v>
      </c>
      <c r="L52" s="38">
        <f t="shared" si="0"/>
        <v>0.3333333333333333</v>
      </c>
      <c r="M52" s="65">
        <f t="shared" si="1"/>
        <v>0.3333333333333333</v>
      </c>
      <c r="N52" s="10">
        <f t="shared" si="9"/>
        <v>0.7272727272727273</v>
      </c>
      <c r="O52" s="11">
        <f t="shared" si="10"/>
        <v>0.7272727272727273</v>
      </c>
      <c r="P52" s="1">
        <v>2</v>
      </c>
      <c r="Q52" s="3">
        <v>0</v>
      </c>
      <c r="R52" s="6">
        <v>1</v>
      </c>
      <c r="S52" s="2">
        <v>0</v>
      </c>
      <c r="T52" s="3">
        <v>0</v>
      </c>
      <c r="U52" s="4">
        <v>0</v>
      </c>
      <c r="V52" s="5">
        <v>0</v>
      </c>
      <c r="W52" s="1">
        <v>0</v>
      </c>
      <c r="X52" s="1">
        <v>0</v>
      </c>
      <c r="Y52" s="1">
        <v>3</v>
      </c>
      <c r="Z52" s="38">
        <f t="shared" si="2"/>
        <v>0.3333333333333333</v>
      </c>
      <c r="AA52" s="65">
        <f t="shared" si="3"/>
        <v>0.3333333333333333</v>
      </c>
      <c r="AB52" s="10">
        <f t="shared" si="8"/>
        <v>0.2727272727272727</v>
      </c>
      <c r="AC52" s="10">
        <f t="shared" si="8"/>
        <v>0.5454545454545454</v>
      </c>
      <c r="AD52" s="11">
        <f t="shared" si="8"/>
        <v>1</v>
      </c>
      <c r="AE52" s="54"/>
    </row>
    <row r="53" spans="1:31" ht="12.75">
      <c r="A53" s="13">
        <v>44944</v>
      </c>
      <c r="B53" s="1">
        <v>4</v>
      </c>
      <c r="C53" s="3">
        <v>0</v>
      </c>
      <c r="D53" s="6">
        <v>0</v>
      </c>
      <c r="E53" s="2">
        <v>0</v>
      </c>
      <c r="F53" s="3">
        <v>0</v>
      </c>
      <c r="G53" s="4">
        <v>0</v>
      </c>
      <c r="H53" s="5">
        <v>0</v>
      </c>
      <c r="I53" s="1">
        <v>0</v>
      </c>
      <c r="J53" s="1">
        <v>0</v>
      </c>
      <c r="K53" s="1">
        <v>4</v>
      </c>
      <c r="L53" s="38">
        <f t="shared" si="0"/>
        <v>0</v>
      </c>
      <c r="M53" s="65">
        <f t="shared" si="1"/>
        <v>0</v>
      </c>
      <c r="N53" s="10">
        <f t="shared" si="9"/>
        <v>0.7272727272727273</v>
      </c>
      <c r="O53" s="11">
        <f t="shared" si="10"/>
        <v>0.7272727272727273</v>
      </c>
      <c r="P53" s="1">
        <v>4</v>
      </c>
      <c r="Q53" s="3">
        <v>0</v>
      </c>
      <c r="R53" s="6">
        <v>0</v>
      </c>
      <c r="S53" s="2">
        <v>0</v>
      </c>
      <c r="T53" s="3">
        <v>0</v>
      </c>
      <c r="U53" s="4">
        <v>0</v>
      </c>
      <c r="V53" s="5">
        <v>0</v>
      </c>
      <c r="W53" s="1">
        <v>0</v>
      </c>
      <c r="X53" s="1">
        <v>0</v>
      </c>
      <c r="Y53" s="1">
        <v>4</v>
      </c>
      <c r="Z53" s="38">
        <f t="shared" si="2"/>
        <v>0</v>
      </c>
      <c r="AA53" s="65">
        <f t="shared" si="3"/>
        <v>0</v>
      </c>
      <c r="AB53" s="10">
        <f t="shared" si="8"/>
        <v>0.2727272727272727</v>
      </c>
      <c r="AC53" s="10">
        <f t="shared" si="8"/>
        <v>0.5454545454545454</v>
      </c>
      <c r="AD53" s="11">
        <f t="shared" si="8"/>
        <v>1</v>
      </c>
      <c r="AE53" s="54"/>
    </row>
    <row r="54" spans="1:31" ht="12.75">
      <c r="A54" s="13">
        <v>44945</v>
      </c>
      <c r="B54" s="1">
        <v>2</v>
      </c>
      <c r="C54" s="3">
        <v>0</v>
      </c>
      <c r="D54" s="6">
        <v>1</v>
      </c>
      <c r="E54" s="2">
        <v>0</v>
      </c>
      <c r="F54" s="3">
        <v>0</v>
      </c>
      <c r="G54" s="4">
        <v>0</v>
      </c>
      <c r="H54" s="5">
        <v>0</v>
      </c>
      <c r="I54" s="1">
        <v>0</v>
      </c>
      <c r="J54" s="1">
        <v>0</v>
      </c>
      <c r="K54" s="1">
        <v>3</v>
      </c>
      <c r="L54" s="38">
        <f t="shared" si="0"/>
        <v>0.3333333333333333</v>
      </c>
      <c r="M54" s="65">
        <f t="shared" si="1"/>
        <v>0.3333333333333333</v>
      </c>
      <c r="N54" s="10">
        <f t="shared" si="9"/>
        <v>0.6363636363636364</v>
      </c>
      <c r="O54" s="11">
        <f t="shared" si="10"/>
        <v>0.6363636363636364</v>
      </c>
      <c r="P54" s="1">
        <v>2</v>
      </c>
      <c r="Q54" s="3">
        <v>0</v>
      </c>
      <c r="R54" s="6">
        <v>1</v>
      </c>
      <c r="S54" s="2">
        <v>0</v>
      </c>
      <c r="T54" s="3">
        <v>0</v>
      </c>
      <c r="U54" s="4">
        <v>0</v>
      </c>
      <c r="V54" s="5">
        <v>0</v>
      </c>
      <c r="W54" s="1">
        <v>0</v>
      </c>
      <c r="X54" s="1">
        <v>0</v>
      </c>
      <c r="Y54" s="1">
        <v>3</v>
      </c>
      <c r="Z54" s="38">
        <f t="shared" si="2"/>
        <v>0.3333333333333333</v>
      </c>
      <c r="AA54" s="65">
        <f t="shared" si="3"/>
        <v>0.3333333333333333</v>
      </c>
      <c r="AB54" s="10">
        <f t="shared" si="8"/>
        <v>0.2727272727272727</v>
      </c>
      <c r="AC54" s="10">
        <f t="shared" si="8"/>
        <v>0.5454545454545454</v>
      </c>
      <c r="AD54" s="11">
        <f t="shared" si="8"/>
        <v>1</v>
      </c>
      <c r="AE54" s="54"/>
    </row>
    <row r="55" spans="1:31" ht="12.75">
      <c r="A55" s="13">
        <v>44946</v>
      </c>
      <c r="B55" s="1">
        <v>3</v>
      </c>
      <c r="C55" s="3">
        <v>0</v>
      </c>
      <c r="D55" s="6">
        <v>0</v>
      </c>
      <c r="E55" s="2">
        <v>0</v>
      </c>
      <c r="F55" s="3">
        <v>0</v>
      </c>
      <c r="G55" s="4">
        <v>0</v>
      </c>
      <c r="H55" s="5">
        <v>0</v>
      </c>
      <c r="I55" s="1">
        <v>0</v>
      </c>
      <c r="J55" s="1">
        <v>0</v>
      </c>
      <c r="K55" s="1">
        <v>3</v>
      </c>
      <c r="L55" s="38">
        <f t="shared" si="0"/>
        <v>0</v>
      </c>
      <c r="M55" s="65">
        <f t="shared" si="1"/>
        <v>0</v>
      </c>
      <c r="N55" s="10">
        <f t="shared" si="9"/>
        <v>0.6363636363636364</v>
      </c>
      <c r="O55" s="11">
        <f t="shared" si="10"/>
        <v>0.6363636363636364</v>
      </c>
      <c r="P55" s="1">
        <v>2</v>
      </c>
      <c r="Q55" s="3">
        <v>0</v>
      </c>
      <c r="R55" s="6">
        <v>1</v>
      </c>
      <c r="S55" s="2">
        <v>0</v>
      </c>
      <c r="T55" s="3">
        <v>0</v>
      </c>
      <c r="U55" s="4">
        <v>0</v>
      </c>
      <c r="V55" s="5">
        <v>0</v>
      </c>
      <c r="W55" s="1">
        <v>0</v>
      </c>
      <c r="X55" s="1">
        <v>0</v>
      </c>
      <c r="Y55" s="1">
        <v>3</v>
      </c>
      <c r="Z55" s="38">
        <f t="shared" si="2"/>
        <v>0.3333333333333333</v>
      </c>
      <c r="AA55" s="65">
        <f t="shared" si="3"/>
        <v>0.3333333333333333</v>
      </c>
      <c r="AB55" s="10">
        <f t="shared" si="8"/>
        <v>0.18181818181818182</v>
      </c>
      <c r="AC55" s="10">
        <f t="shared" si="8"/>
        <v>0.45454545454545453</v>
      </c>
      <c r="AD55" s="11">
        <f t="shared" si="8"/>
        <v>1</v>
      </c>
      <c r="AE55" s="54"/>
    </row>
    <row r="56" spans="1:31" ht="12.75">
      <c r="A56" s="13">
        <v>44950</v>
      </c>
      <c r="B56" s="1">
        <v>29</v>
      </c>
      <c r="C56" s="3">
        <v>0</v>
      </c>
      <c r="D56" s="6">
        <v>3</v>
      </c>
      <c r="E56" s="2">
        <v>0</v>
      </c>
      <c r="F56" s="3">
        <v>0</v>
      </c>
      <c r="G56" s="4">
        <v>0</v>
      </c>
      <c r="H56" s="5">
        <v>0</v>
      </c>
      <c r="I56" s="1">
        <v>0</v>
      </c>
      <c r="J56" s="1">
        <v>0</v>
      </c>
      <c r="K56" s="1">
        <v>32</v>
      </c>
      <c r="L56" s="38">
        <f t="shared" si="0"/>
        <v>0.09375</v>
      </c>
      <c r="M56" s="65">
        <f t="shared" si="1"/>
        <v>0.09375</v>
      </c>
      <c r="N56" s="10">
        <f t="shared" si="9"/>
        <v>0.7272727272727273</v>
      </c>
      <c r="O56" s="11">
        <f t="shared" si="10"/>
        <v>0.7272727272727273</v>
      </c>
      <c r="P56" s="1">
        <v>24</v>
      </c>
      <c r="Q56" s="3">
        <v>0</v>
      </c>
      <c r="R56" s="6">
        <v>8</v>
      </c>
      <c r="S56" s="2">
        <v>0</v>
      </c>
      <c r="T56" s="3">
        <v>0</v>
      </c>
      <c r="U56" s="4">
        <v>0</v>
      </c>
      <c r="V56" s="5">
        <v>0</v>
      </c>
      <c r="W56" s="1">
        <v>0</v>
      </c>
      <c r="X56" s="1">
        <v>0</v>
      </c>
      <c r="Y56" s="1">
        <v>32</v>
      </c>
      <c r="Z56" s="38">
        <f t="shared" si="2"/>
        <v>0.25</v>
      </c>
      <c r="AA56" s="65">
        <f t="shared" si="3"/>
        <v>0.25</v>
      </c>
      <c r="AB56" s="10">
        <f t="shared" si="8"/>
        <v>0.18181818181818182</v>
      </c>
      <c r="AC56" s="10">
        <f t="shared" si="8"/>
        <v>0.45454545454545453</v>
      </c>
      <c r="AD56" s="11">
        <f t="shared" si="8"/>
        <v>1</v>
      </c>
      <c r="AE56" s="54"/>
    </row>
    <row r="57" spans="1:31" ht="12.75">
      <c r="A57" s="13">
        <v>44951</v>
      </c>
      <c r="B57" s="1">
        <v>25</v>
      </c>
      <c r="C57" s="3">
        <v>0</v>
      </c>
      <c r="D57" s="6">
        <v>0</v>
      </c>
      <c r="E57" s="2">
        <v>0</v>
      </c>
      <c r="F57" s="3">
        <v>0</v>
      </c>
      <c r="G57" s="4">
        <v>0</v>
      </c>
      <c r="H57" s="5">
        <v>0</v>
      </c>
      <c r="I57" s="1">
        <v>0</v>
      </c>
      <c r="J57" s="1">
        <v>0</v>
      </c>
      <c r="K57" s="1">
        <v>25</v>
      </c>
      <c r="L57" s="38">
        <f t="shared" si="0"/>
        <v>0</v>
      </c>
      <c r="M57" s="65">
        <f t="shared" si="1"/>
        <v>0</v>
      </c>
      <c r="N57" s="10">
        <f t="shared" si="9"/>
        <v>0.75</v>
      </c>
      <c r="O57" s="11">
        <f t="shared" si="10"/>
        <v>0.75</v>
      </c>
      <c r="P57" s="1">
        <v>23</v>
      </c>
      <c r="Q57" s="3">
        <v>0</v>
      </c>
      <c r="R57" s="6">
        <v>2</v>
      </c>
      <c r="S57" s="2">
        <v>0</v>
      </c>
      <c r="T57" s="3">
        <v>0</v>
      </c>
      <c r="U57" s="4">
        <v>0</v>
      </c>
      <c r="V57" s="5">
        <v>0</v>
      </c>
      <c r="W57" s="1">
        <v>0</v>
      </c>
      <c r="X57" s="1">
        <v>0</v>
      </c>
      <c r="Y57" s="1">
        <v>25</v>
      </c>
      <c r="Z57" s="38">
        <f t="shared" si="2"/>
        <v>0.08</v>
      </c>
      <c r="AA57" s="65">
        <f t="shared" si="3"/>
        <v>0.08</v>
      </c>
      <c r="AB57" s="10">
        <f t="shared" si="8"/>
        <v>0.25</v>
      </c>
      <c r="AC57" s="10">
        <f t="shared" si="8"/>
        <v>0.5</v>
      </c>
      <c r="AD57" s="11">
        <f t="shared" si="8"/>
        <v>1</v>
      </c>
      <c r="AE57" s="54"/>
    </row>
    <row r="58" spans="1:31" ht="12.75">
      <c r="A58" s="13">
        <v>44952</v>
      </c>
      <c r="B58" s="1">
        <v>16</v>
      </c>
      <c r="C58" s="3">
        <v>0</v>
      </c>
      <c r="D58" s="6">
        <v>2</v>
      </c>
      <c r="E58" s="2">
        <v>0</v>
      </c>
      <c r="F58" s="3">
        <v>0</v>
      </c>
      <c r="G58" s="4">
        <v>0</v>
      </c>
      <c r="H58" s="5">
        <v>0</v>
      </c>
      <c r="I58" s="1">
        <v>0</v>
      </c>
      <c r="J58" s="1">
        <v>0</v>
      </c>
      <c r="K58" s="1">
        <v>18</v>
      </c>
      <c r="L58" s="38">
        <f t="shared" si="0"/>
        <v>0.1111111111111111</v>
      </c>
      <c r="M58" s="65">
        <f t="shared" si="1"/>
        <v>0.1111111111111111</v>
      </c>
      <c r="N58" s="10">
        <f t="shared" si="9"/>
        <v>0.6923076923076923</v>
      </c>
      <c r="O58" s="11">
        <f t="shared" si="10"/>
        <v>0.7692307692307693</v>
      </c>
      <c r="P58" s="1">
        <v>7</v>
      </c>
      <c r="Q58" s="3">
        <v>0</v>
      </c>
      <c r="R58" s="6">
        <v>11</v>
      </c>
      <c r="S58" s="2">
        <v>0</v>
      </c>
      <c r="T58" s="3">
        <v>0</v>
      </c>
      <c r="U58" s="4">
        <v>0</v>
      </c>
      <c r="V58" s="5">
        <v>0</v>
      </c>
      <c r="W58" s="1">
        <v>0</v>
      </c>
      <c r="X58" s="1">
        <v>0</v>
      </c>
      <c r="Y58" s="1">
        <v>18</v>
      </c>
      <c r="Z58" s="38">
        <f t="shared" si="2"/>
        <v>0.6111111111111112</v>
      </c>
      <c r="AA58" s="65">
        <f t="shared" si="3"/>
        <v>0.6111111111111112</v>
      </c>
      <c r="AB58" s="10">
        <f aca="true" t="shared" si="11" ref="AB58:AD77">SUMPRODUCT(($A58-$A37:$A58&lt;30)*($Y37:$Y58&lt;&gt;0)*($AA37:$AA58&lt;AB$16)*1)/SUMPRODUCT(($A58-$A37:$A58&lt;30)*($Y37:$Y58&lt;&gt;0)*1)</f>
        <v>0.23076923076923078</v>
      </c>
      <c r="AC58" s="10">
        <f t="shared" si="11"/>
        <v>0.46153846153846156</v>
      </c>
      <c r="AD58" s="11">
        <f t="shared" si="11"/>
        <v>0.9230769230769231</v>
      </c>
      <c r="AE58" s="54"/>
    </row>
    <row r="59" spans="1:31" ht="12.75">
      <c r="A59" s="13">
        <v>44956</v>
      </c>
      <c r="B59" s="1">
        <v>11</v>
      </c>
      <c r="C59" s="3">
        <v>0</v>
      </c>
      <c r="D59" s="6">
        <v>0</v>
      </c>
      <c r="E59" s="2">
        <v>0</v>
      </c>
      <c r="F59" s="3">
        <v>0</v>
      </c>
      <c r="G59" s="4">
        <v>0</v>
      </c>
      <c r="H59" s="5">
        <v>0</v>
      </c>
      <c r="I59" s="1">
        <v>0</v>
      </c>
      <c r="J59" s="1">
        <v>0</v>
      </c>
      <c r="K59" s="1">
        <v>11</v>
      </c>
      <c r="L59" s="38">
        <f t="shared" si="0"/>
        <v>0</v>
      </c>
      <c r="M59" s="65">
        <f t="shared" si="1"/>
        <v>0</v>
      </c>
      <c r="N59" s="10">
        <f t="shared" si="9"/>
        <v>0.7142857142857143</v>
      </c>
      <c r="O59" s="11">
        <f t="shared" si="10"/>
        <v>0.7857142857142857</v>
      </c>
      <c r="P59" s="1">
        <v>10</v>
      </c>
      <c r="Q59" s="3">
        <v>0</v>
      </c>
      <c r="R59" s="6">
        <v>1</v>
      </c>
      <c r="S59" s="2">
        <v>0</v>
      </c>
      <c r="T59" s="3">
        <v>0</v>
      </c>
      <c r="U59" s="4">
        <v>0</v>
      </c>
      <c r="V59" s="5">
        <v>0</v>
      </c>
      <c r="W59" s="1">
        <v>0</v>
      </c>
      <c r="X59" s="1">
        <v>0</v>
      </c>
      <c r="Y59" s="1">
        <v>11</v>
      </c>
      <c r="Z59" s="38">
        <f t="shared" si="2"/>
        <v>0.09090909090909091</v>
      </c>
      <c r="AA59" s="65">
        <f t="shared" si="3"/>
        <v>0.09090909090909091</v>
      </c>
      <c r="AB59" s="10">
        <f t="shared" si="11"/>
        <v>0.2857142857142857</v>
      </c>
      <c r="AC59" s="10">
        <f t="shared" si="11"/>
        <v>0.5</v>
      </c>
      <c r="AD59" s="11">
        <f t="shared" si="11"/>
        <v>0.9285714285714286</v>
      </c>
      <c r="AE59" s="54"/>
    </row>
    <row r="60" spans="1:31" ht="12.75">
      <c r="A60" s="13">
        <v>44957</v>
      </c>
      <c r="B60" s="1">
        <v>6</v>
      </c>
      <c r="C60" s="3">
        <v>0</v>
      </c>
      <c r="D60" s="6">
        <v>0</v>
      </c>
      <c r="E60" s="2">
        <v>0</v>
      </c>
      <c r="F60" s="3">
        <v>0</v>
      </c>
      <c r="G60" s="4">
        <v>0</v>
      </c>
      <c r="H60" s="5">
        <v>0</v>
      </c>
      <c r="I60" s="1">
        <v>0</v>
      </c>
      <c r="J60" s="1">
        <v>0</v>
      </c>
      <c r="K60" s="1">
        <v>6</v>
      </c>
      <c r="L60" s="38">
        <f t="shared" si="0"/>
        <v>0</v>
      </c>
      <c r="M60" s="65">
        <f t="shared" si="1"/>
        <v>0</v>
      </c>
      <c r="N60" s="10">
        <f t="shared" si="9"/>
        <v>0.7333333333333333</v>
      </c>
      <c r="O60" s="11">
        <f t="shared" si="10"/>
        <v>0.8</v>
      </c>
      <c r="P60" s="1">
        <v>6</v>
      </c>
      <c r="Q60" s="3">
        <v>0</v>
      </c>
      <c r="R60" s="6">
        <v>0</v>
      </c>
      <c r="S60" s="2">
        <v>0</v>
      </c>
      <c r="T60" s="3">
        <v>0</v>
      </c>
      <c r="U60" s="4">
        <v>0</v>
      </c>
      <c r="V60" s="5">
        <v>0</v>
      </c>
      <c r="W60" s="1">
        <v>0</v>
      </c>
      <c r="X60" s="1">
        <v>0</v>
      </c>
      <c r="Y60" s="1">
        <v>6</v>
      </c>
      <c r="Z60" s="38">
        <f t="shared" si="2"/>
        <v>0</v>
      </c>
      <c r="AA60" s="65">
        <f t="shared" si="3"/>
        <v>0</v>
      </c>
      <c r="AB60" s="10">
        <f t="shared" si="11"/>
        <v>0.3333333333333333</v>
      </c>
      <c r="AC60" s="10">
        <f t="shared" si="11"/>
        <v>0.5333333333333333</v>
      </c>
      <c r="AD60" s="11">
        <f t="shared" si="11"/>
        <v>0.9333333333333333</v>
      </c>
      <c r="AE60" s="54"/>
    </row>
    <row r="61" spans="1:31" ht="12.75">
      <c r="A61" s="13">
        <v>44958</v>
      </c>
      <c r="B61" s="1">
        <v>9</v>
      </c>
      <c r="C61" s="3">
        <v>0</v>
      </c>
      <c r="D61" s="6">
        <v>0</v>
      </c>
      <c r="E61" s="2">
        <v>0</v>
      </c>
      <c r="F61" s="3">
        <v>0</v>
      </c>
      <c r="G61" s="4">
        <v>0</v>
      </c>
      <c r="H61" s="5">
        <v>0</v>
      </c>
      <c r="I61" s="1">
        <v>0</v>
      </c>
      <c r="J61" s="1">
        <v>0</v>
      </c>
      <c r="K61" s="1">
        <v>9</v>
      </c>
      <c r="L61" s="38">
        <f t="shared" si="0"/>
        <v>0</v>
      </c>
      <c r="M61" s="65">
        <f t="shared" si="1"/>
        <v>0</v>
      </c>
      <c r="N61" s="10">
        <f t="shared" si="9"/>
        <v>0.75</v>
      </c>
      <c r="O61" s="11">
        <f t="shared" si="10"/>
        <v>0.8125</v>
      </c>
      <c r="P61" s="1">
        <v>6</v>
      </c>
      <c r="Q61" s="3">
        <v>0</v>
      </c>
      <c r="R61" s="6">
        <v>3</v>
      </c>
      <c r="S61" s="2">
        <v>0</v>
      </c>
      <c r="T61" s="3">
        <v>0</v>
      </c>
      <c r="U61" s="4">
        <v>0</v>
      </c>
      <c r="V61" s="5">
        <v>0</v>
      </c>
      <c r="W61" s="1">
        <v>0</v>
      </c>
      <c r="X61" s="1">
        <v>0</v>
      </c>
      <c r="Y61" s="1">
        <v>9</v>
      </c>
      <c r="Z61" s="38">
        <f t="shared" si="2"/>
        <v>0.3333333333333333</v>
      </c>
      <c r="AA61" s="65">
        <f t="shared" si="3"/>
        <v>0.3333333333333333</v>
      </c>
      <c r="AB61" s="10">
        <f t="shared" si="11"/>
        <v>0.3125</v>
      </c>
      <c r="AC61" s="10">
        <f t="shared" si="11"/>
        <v>0.5</v>
      </c>
      <c r="AD61" s="11">
        <f t="shared" si="11"/>
        <v>0.9375</v>
      </c>
      <c r="AE61" s="54"/>
    </row>
    <row r="62" spans="1:31" ht="12.75">
      <c r="A62" s="13">
        <v>44959</v>
      </c>
      <c r="B62" s="1">
        <v>8</v>
      </c>
      <c r="C62" s="3">
        <v>0</v>
      </c>
      <c r="D62" s="6">
        <v>1</v>
      </c>
      <c r="E62" s="2">
        <v>0</v>
      </c>
      <c r="F62" s="3">
        <v>0</v>
      </c>
      <c r="G62" s="4">
        <v>0</v>
      </c>
      <c r="H62" s="5">
        <v>0</v>
      </c>
      <c r="I62" s="1">
        <v>0</v>
      </c>
      <c r="J62" s="1">
        <v>0</v>
      </c>
      <c r="K62" s="1">
        <v>9</v>
      </c>
      <c r="L62" s="38">
        <f t="shared" si="0"/>
        <v>0.1111111111111111</v>
      </c>
      <c r="M62" s="65">
        <f t="shared" si="1"/>
        <v>0.1111111111111111</v>
      </c>
      <c r="N62" s="10">
        <f t="shared" si="9"/>
        <v>0.7058823529411765</v>
      </c>
      <c r="O62" s="11">
        <f t="shared" si="10"/>
        <v>0.8235294117647058</v>
      </c>
      <c r="P62" s="1">
        <v>8</v>
      </c>
      <c r="Q62" s="3">
        <v>0</v>
      </c>
      <c r="R62" s="6">
        <v>1</v>
      </c>
      <c r="S62" s="2">
        <v>0</v>
      </c>
      <c r="T62" s="3">
        <v>0</v>
      </c>
      <c r="U62" s="4">
        <v>0</v>
      </c>
      <c r="V62" s="5">
        <v>0</v>
      </c>
      <c r="W62" s="1">
        <v>0</v>
      </c>
      <c r="X62" s="1">
        <v>0</v>
      </c>
      <c r="Y62" s="1">
        <v>9</v>
      </c>
      <c r="Z62" s="38">
        <f t="shared" si="2"/>
        <v>0.1111111111111111</v>
      </c>
      <c r="AA62" s="65">
        <f t="shared" si="3"/>
        <v>0.1111111111111111</v>
      </c>
      <c r="AB62" s="10">
        <f t="shared" si="11"/>
        <v>0.29411764705882354</v>
      </c>
      <c r="AC62" s="10">
        <f t="shared" si="11"/>
        <v>0.5294117647058824</v>
      </c>
      <c r="AD62" s="11">
        <f t="shared" si="11"/>
        <v>0.9411764705882353</v>
      </c>
      <c r="AE62" s="54"/>
    </row>
    <row r="63" spans="1:31" ht="12.75">
      <c r="A63" s="13">
        <v>44963</v>
      </c>
      <c r="B63" s="1">
        <v>8</v>
      </c>
      <c r="C63" s="3">
        <v>0</v>
      </c>
      <c r="D63" s="6">
        <v>0</v>
      </c>
      <c r="E63" s="2">
        <v>0</v>
      </c>
      <c r="F63" s="3">
        <v>0</v>
      </c>
      <c r="G63" s="4">
        <v>0</v>
      </c>
      <c r="H63" s="5">
        <v>0</v>
      </c>
      <c r="I63" s="1">
        <v>0</v>
      </c>
      <c r="J63" s="1">
        <v>0</v>
      </c>
      <c r="K63" s="1">
        <v>8</v>
      </c>
      <c r="L63" s="38">
        <f t="shared" si="0"/>
        <v>0</v>
      </c>
      <c r="M63" s="65">
        <f t="shared" si="1"/>
        <v>0</v>
      </c>
      <c r="N63" s="10">
        <f t="shared" si="9"/>
        <v>0.7058823529411765</v>
      </c>
      <c r="O63" s="11">
        <f t="shared" si="10"/>
        <v>0.8235294117647058</v>
      </c>
      <c r="P63" s="1">
        <v>4</v>
      </c>
      <c r="Q63" s="3">
        <v>0</v>
      </c>
      <c r="R63" s="6">
        <v>4</v>
      </c>
      <c r="S63" s="2">
        <v>0</v>
      </c>
      <c r="T63" s="3">
        <v>0</v>
      </c>
      <c r="U63" s="4">
        <v>0</v>
      </c>
      <c r="V63" s="5">
        <v>0</v>
      </c>
      <c r="W63" s="1">
        <v>0</v>
      </c>
      <c r="X63" s="1">
        <v>0</v>
      </c>
      <c r="Y63" s="1">
        <v>8</v>
      </c>
      <c r="Z63" s="38">
        <f t="shared" si="2"/>
        <v>0.5</v>
      </c>
      <c r="AA63" s="65">
        <f t="shared" si="3"/>
        <v>0.5</v>
      </c>
      <c r="AB63" s="10">
        <f t="shared" si="11"/>
        <v>0.29411764705882354</v>
      </c>
      <c r="AC63" s="10">
        <f t="shared" si="11"/>
        <v>0.47058823529411764</v>
      </c>
      <c r="AD63" s="11">
        <f t="shared" si="11"/>
        <v>0.8823529411764706</v>
      </c>
      <c r="AE63" s="54"/>
    </row>
    <row r="64" spans="1:31" ht="12.75">
      <c r="A64" s="13">
        <v>44964</v>
      </c>
      <c r="B64" s="1">
        <v>9</v>
      </c>
      <c r="C64" s="3">
        <v>0</v>
      </c>
      <c r="D64" s="6">
        <v>2</v>
      </c>
      <c r="E64" s="2">
        <v>0</v>
      </c>
      <c r="F64" s="3">
        <v>0</v>
      </c>
      <c r="G64" s="4">
        <v>0</v>
      </c>
      <c r="H64" s="5">
        <v>0</v>
      </c>
      <c r="I64" s="1">
        <v>0</v>
      </c>
      <c r="J64" s="1">
        <v>0</v>
      </c>
      <c r="K64" s="1">
        <v>11</v>
      </c>
      <c r="L64" s="38">
        <f t="shared" si="0"/>
        <v>0.18181818181818182</v>
      </c>
      <c r="M64" s="65">
        <f t="shared" si="1"/>
        <v>0.18181818181818182</v>
      </c>
      <c r="N64" s="10">
        <f t="shared" si="9"/>
        <v>0.6666666666666666</v>
      </c>
      <c r="O64" s="11">
        <f t="shared" si="10"/>
        <v>0.8333333333333334</v>
      </c>
      <c r="P64" s="1">
        <v>11</v>
      </c>
      <c r="Q64" s="3">
        <v>0</v>
      </c>
      <c r="R64" s="6">
        <v>0</v>
      </c>
      <c r="S64" s="2">
        <v>0</v>
      </c>
      <c r="T64" s="3">
        <v>0</v>
      </c>
      <c r="U64" s="4">
        <v>0</v>
      </c>
      <c r="V64" s="5">
        <v>0</v>
      </c>
      <c r="W64" s="1">
        <v>0</v>
      </c>
      <c r="X64" s="1">
        <v>0</v>
      </c>
      <c r="Y64" s="1">
        <v>11</v>
      </c>
      <c r="Z64" s="38">
        <f t="shared" si="2"/>
        <v>0</v>
      </c>
      <c r="AA64" s="65">
        <f t="shared" si="3"/>
        <v>0</v>
      </c>
      <c r="AB64" s="10">
        <f t="shared" si="11"/>
        <v>0.3333333333333333</v>
      </c>
      <c r="AC64" s="10">
        <f t="shared" si="11"/>
        <v>0.5</v>
      </c>
      <c r="AD64" s="11">
        <f t="shared" si="11"/>
        <v>0.8888888888888888</v>
      </c>
      <c r="AE64" s="54"/>
    </row>
    <row r="65" spans="1:31" ht="12.75">
      <c r="A65" s="13">
        <v>44965</v>
      </c>
      <c r="B65" s="1">
        <v>10</v>
      </c>
      <c r="C65" s="3">
        <v>0</v>
      </c>
      <c r="D65" s="6">
        <v>1</v>
      </c>
      <c r="E65" s="2">
        <v>0</v>
      </c>
      <c r="F65" s="3">
        <v>0</v>
      </c>
      <c r="G65" s="4">
        <v>0</v>
      </c>
      <c r="H65" s="5">
        <v>0</v>
      </c>
      <c r="I65" s="1">
        <v>0</v>
      </c>
      <c r="J65" s="1">
        <v>0</v>
      </c>
      <c r="K65" s="1">
        <v>11</v>
      </c>
      <c r="L65" s="38">
        <f t="shared" si="0"/>
        <v>0.09090909090909091</v>
      </c>
      <c r="M65" s="65">
        <f t="shared" si="1"/>
        <v>0.09090909090909091</v>
      </c>
      <c r="N65" s="10">
        <f t="shared" si="9"/>
        <v>0.6666666666666666</v>
      </c>
      <c r="O65" s="11">
        <f t="shared" si="10"/>
        <v>0.8333333333333334</v>
      </c>
      <c r="P65" s="1">
        <v>6</v>
      </c>
      <c r="Q65" s="3">
        <v>0</v>
      </c>
      <c r="R65" s="6">
        <v>5</v>
      </c>
      <c r="S65" s="2">
        <v>0</v>
      </c>
      <c r="T65" s="3">
        <v>0</v>
      </c>
      <c r="U65" s="4">
        <v>0</v>
      </c>
      <c r="V65" s="5">
        <v>0</v>
      </c>
      <c r="W65" s="1">
        <v>0</v>
      </c>
      <c r="X65" s="1">
        <v>0</v>
      </c>
      <c r="Y65" s="1">
        <v>11</v>
      </c>
      <c r="Z65" s="38">
        <f t="shared" si="2"/>
        <v>0.45454545454545453</v>
      </c>
      <c r="AA65" s="65">
        <f t="shared" si="3"/>
        <v>0.45454545454545453</v>
      </c>
      <c r="AB65" s="10">
        <f t="shared" si="11"/>
        <v>0.3333333333333333</v>
      </c>
      <c r="AC65" s="10">
        <f t="shared" si="11"/>
        <v>0.4444444444444444</v>
      </c>
      <c r="AD65" s="11">
        <f t="shared" si="11"/>
        <v>0.8888888888888888</v>
      </c>
      <c r="AE65" s="54"/>
    </row>
    <row r="66" spans="1:31" ht="12.75">
      <c r="A66" s="13">
        <v>44966</v>
      </c>
      <c r="B66" s="1">
        <v>5</v>
      </c>
      <c r="C66" s="3">
        <v>0</v>
      </c>
      <c r="D66" s="6">
        <v>1</v>
      </c>
      <c r="E66" s="2">
        <v>0</v>
      </c>
      <c r="F66" s="3">
        <v>0</v>
      </c>
      <c r="G66" s="4">
        <v>0</v>
      </c>
      <c r="H66" s="5">
        <v>0</v>
      </c>
      <c r="I66" s="1">
        <v>0</v>
      </c>
      <c r="J66" s="1">
        <v>0</v>
      </c>
      <c r="K66" s="1">
        <v>6</v>
      </c>
      <c r="L66" s="38">
        <f t="shared" si="0"/>
        <v>0.16666666666666666</v>
      </c>
      <c r="M66" s="65">
        <f t="shared" si="1"/>
        <v>0.16666666666666666</v>
      </c>
      <c r="N66" s="10">
        <f t="shared" si="9"/>
        <v>0.6111111111111112</v>
      </c>
      <c r="O66" s="11">
        <f t="shared" si="10"/>
        <v>0.8333333333333334</v>
      </c>
      <c r="P66" s="1">
        <v>4</v>
      </c>
      <c r="Q66" s="3">
        <v>0</v>
      </c>
      <c r="R66" s="6">
        <v>2</v>
      </c>
      <c r="S66" s="2">
        <v>0</v>
      </c>
      <c r="T66" s="3">
        <v>0</v>
      </c>
      <c r="U66" s="4">
        <v>0</v>
      </c>
      <c r="V66" s="5">
        <v>0</v>
      </c>
      <c r="W66" s="1">
        <v>0</v>
      </c>
      <c r="X66" s="1">
        <v>0</v>
      </c>
      <c r="Y66" s="1">
        <v>6</v>
      </c>
      <c r="Z66" s="38">
        <f t="shared" si="2"/>
        <v>0.3333333333333333</v>
      </c>
      <c r="AA66" s="65">
        <f t="shared" si="3"/>
        <v>0.3333333333333333</v>
      </c>
      <c r="AB66" s="10">
        <f t="shared" si="11"/>
        <v>0.3333333333333333</v>
      </c>
      <c r="AC66" s="10">
        <f t="shared" si="11"/>
        <v>0.4444444444444444</v>
      </c>
      <c r="AD66" s="11">
        <f t="shared" si="11"/>
        <v>0.8888888888888888</v>
      </c>
      <c r="AE66" s="54"/>
    </row>
    <row r="67" spans="1:31" ht="12.75">
      <c r="A67" s="13">
        <v>44967</v>
      </c>
      <c r="B67" s="1">
        <v>8</v>
      </c>
      <c r="C67" s="3">
        <v>0</v>
      </c>
      <c r="D67" s="6">
        <v>0</v>
      </c>
      <c r="E67" s="2">
        <v>1</v>
      </c>
      <c r="F67" s="3">
        <v>0</v>
      </c>
      <c r="G67" s="4">
        <v>0</v>
      </c>
      <c r="H67" s="5">
        <v>0</v>
      </c>
      <c r="I67" s="1">
        <v>0</v>
      </c>
      <c r="J67" s="1">
        <v>0</v>
      </c>
      <c r="K67" s="1">
        <v>9</v>
      </c>
      <c r="L67" s="38">
        <f t="shared" si="0"/>
        <v>0</v>
      </c>
      <c r="M67" s="65">
        <f t="shared" si="1"/>
        <v>0.1111111111111111</v>
      </c>
      <c r="N67" s="10">
        <f t="shared" si="9"/>
        <v>0.6111111111111112</v>
      </c>
      <c r="O67" s="11">
        <f t="shared" si="10"/>
        <v>0.8888888888888888</v>
      </c>
      <c r="P67" s="1">
        <v>5</v>
      </c>
      <c r="Q67" s="3">
        <v>0</v>
      </c>
      <c r="R67" s="6">
        <v>4</v>
      </c>
      <c r="S67" s="2">
        <v>0</v>
      </c>
      <c r="T67" s="3">
        <v>0</v>
      </c>
      <c r="U67" s="4">
        <v>0</v>
      </c>
      <c r="V67" s="5">
        <v>0</v>
      </c>
      <c r="W67" s="1">
        <v>0</v>
      </c>
      <c r="X67" s="1">
        <v>0</v>
      </c>
      <c r="Y67" s="1">
        <v>9</v>
      </c>
      <c r="Z67" s="38">
        <f t="shared" si="2"/>
        <v>0.4444444444444444</v>
      </c>
      <c r="AA67" s="65">
        <f t="shared" si="3"/>
        <v>0.4444444444444444</v>
      </c>
      <c r="AB67" s="10">
        <f t="shared" si="11"/>
        <v>0.3333333333333333</v>
      </c>
      <c r="AC67" s="10">
        <f t="shared" si="11"/>
        <v>0.3888888888888889</v>
      </c>
      <c r="AD67" s="11">
        <f t="shared" si="11"/>
        <v>0.8888888888888888</v>
      </c>
      <c r="AE67" s="54"/>
    </row>
    <row r="68" spans="1:31" ht="12.75">
      <c r="A68" s="13">
        <v>44970</v>
      </c>
      <c r="B68" s="1">
        <v>17</v>
      </c>
      <c r="C68" s="3">
        <v>0</v>
      </c>
      <c r="D68" s="6">
        <v>0</v>
      </c>
      <c r="E68" s="2">
        <v>0</v>
      </c>
      <c r="F68" s="3">
        <v>0</v>
      </c>
      <c r="G68" s="4">
        <v>0</v>
      </c>
      <c r="H68" s="5">
        <v>0</v>
      </c>
      <c r="I68" s="1">
        <v>0</v>
      </c>
      <c r="J68" s="1">
        <v>0</v>
      </c>
      <c r="K68" s="1">
        <v>17</v>
      </c>
      <c r="L68" s="38">
        <f t="shared" si="0"/>
        <v>0</v>
      </c>
      <c r="M68" s="65">
        <f t="shared" si="1"/>
        <v>0</v>
      </c>
      <c r="N68" s="10">
        <f t="shared" si="9"/>
        <v>0.5882352941176471</v>
      </c>
      <c r="O68" s="11">
        <f t="shared" si="10"/>
        <v>0.8823529411764706</v>
      </c>
      <c r="P68" s="1">
        <v>15</v>
      </c>
      <c r="Q68" s="3">
        <v>0</v>
      </c>
      <c r="R68" s="6">
        <v>2</v>
      </c>
      <c r="S68" s="2">
        <v>0</v>
      </c>
      <c r="T68" s="3">
        <v>0</v>
      </c>
      <c r="U68" s="4">
        <v>0</v>
      </c>
      <c r="V68" s="5">
        <v>0</v>
      </c>
      <c r="W68" s="1">
        <v>0</v>
      </c>
      <c r="X68" s="1">
        <v>0</v>
      </c>
      <c r="Y68" s="1">
        <v>17</v>
      </c>
      <c r="Z68" s="38">
        <f t="shared" si="2"/>
        <v>0.11764705882352941</v>
      </c>
      <c r="AA68" s="65">
        <f t="shared" si="3"/>
        <v>0.11764705882352941</v>
      </c>
      <c r="AB68" s="10">
        <f t="shared" si="11"/>
        <v>0.29411764705882354</v>
      </c>
      <c r="AC68" s="10">
        <f t="shared" si="11"/>
        <v>0.4117647058823529</v>
      </c>
      <c r="AD68" s="11">
        <f t="shared" si="11"/>
        <v>0.8823529411764706</v>
      </c>
      <c r="AE68" s="54"/>
    </row>
    <row r="69" spans="1:31" ht="12.75">
      <c r="A69" s="13">
        <v>44971</v>
      </c>
      <c r="B69" s="1">
        <v>15</v>
      </c>
      <c r="C69" s="3">
        <v>0</v>
      </c>
      <c r="D69" s="6">
        <v>0</v>
      </c>
      <c r="E69" s="2">
        <v>0</v>
      </c>
      <c r="F69" s="3">
        <v>0</v>
      </c>
      <c r="G69" s="4">
        <v>0</v>
      </c>
      <c r="H69" s="5">
        <v>0</v>
      </c>
      <c r="I69" s="1">
        <v>0</v>
      </c>
      <c r="J69" s="1">
        <v>0</v>
      </c>
      <c r="K69" s="1">
        <v>15</v>
      </c>
      <c r="L69" s="38">
        <f t="shared" si="0"/>
        <v>0</v>
      </c>
      <c r="M69" s="65">
        <f t="shared" si="1"/>
        <v>0</v>
      </c>
      <c r="N69" s="10">
        <f t="shared" si="9"/>
        <v>0.6111111111111112</v>
      </c>
      <c r="O69" s="11">
        <f t="shared" si="10"/>
        <v>0.8888888888888888</v>
      </c>
      <c r="P69" s="1">
        <v>12</v>
      </c>
      <c r="Q69" s="3">
        <v>0</v>
      </c>
      <c r="R69" s="6">
        <v>3</v>
      </c>
      <c r="S69" s="2">
        <v>0</v>
      </c>
      <c r="T69" s="3">
        <v>0</v>
      </c>
      <c r="U69" s="4">
        <v>0</v>
      </c>
      <c r="V69" s="5">
        <v>0</v>
      </c>
      <c r="W69" s="1">
        <v>0</v>
      </c>
      <c r="X69" s="1">
        <v>0</v>
      </c>
      <c r="Y69" s="1">
        <v>15</v>
      </c>
      <c r="Z69" s="38">
        <f t="shared" si="2"/>
        <v>0.2</v>
      </c>
      <c r="AA69" s="65">
        <f t="shared" si="3"/>
        <v>0.2</v>
      </c>
      <c r="AB69" s="10">
        <f t="shared" si="11"/>
        <v>0.2777777777777778</v>
      </c>
      <c r="AC69" s="10">
        <f t="shared" si="11"/>
        <v>0.4444444444444444</v>
      </c>
      <c r="AD69" s="11">
        <f t="shared" si="11"/>
        <v>0.8888888888888888</v>
      </c>
      <c r="AE69" s="54"/>
    </row>
    <row r="70" spans="1:31" ht="12.75">
      <c r="A70" s="13">
        <v>44972</v>
      </c>
      <c r="B70" s="1">
        <v>7</v>
      </c>
      <c r="C70" s="3">
        <v>0</v>
      </c>
      <c r="D70" s="6">
        <v>4</v>
      </c>
      <c r="E70" s="2">
        <v>0</v>
      </c>
      <c r="F70" s="3">
        <v>0</v>
      </c>
      <c r="G70" s="4">
        <v>0</v>
      </c>
      <c r="H70" s="5">
        <v>0</v>
      </c>
      <c r="I70" s="1">
        <v>0</v>
      </c>
      <c r="J70" s="1">
        <v>0</v>
      </c>
      <c r="K70" s="1">
        <v>11</v>
      </c>
      <c r="L70" s="38">
        <f t="shared" si="0"/>
        <v>0.36363636363636365</v>
      </c>
      <c r="M70" s="65">
        <f t="shared" si="1"/>
        <v>0.36363636363636365</v>
      </c>
      <c r="N70" s="10">
        <f t="shared" si="9"/>
        <v>0.6111111111111112</v>
      </c>
      <c r="O70" s="11">
        <f t="shared" si="10"/>
        <v>0.8888888888888888</v>
      </c>
      <c r="P70" s="1">
        <v>8</v>
      </c>
      <c r="Q70" s="3">
        <v>0</v>
      </c>
      <c r="R70" s="6">
        <v>3</v>
      </c>
      <c r="S70" s="2">
        <v>0</v>
      </c>
      <c r="T70" s="3">
        <v>0</v>
      </c>
      <c r="U70" s="4">
        <v>0</v>
      </c>
      <c r="V70" s="5">
        <v>0</v>
      </c>
      <c r="W70" s="1">
        <v>0</v>
      </c>
      <c r="X70" s="1">
        <v>0</v>
      </c>
      <c r="Y70" s="1">
        <v>11</v>
      </c>
      <c r="Z70" s="38">
        <f t="shared" si="2"/>
        <v>0.2727272727272727</v>
      </c>
      <c r="AA70" s="65">
        <f t="shared" si="3"/>
        <v>0.2727272727272727</v>
      </c>
      <c r="AB70" s="10">
        <f t="shared" si="11"/>
        <v>0.2777777777777778</v>
      </c>
      <c r="AC70" s="10">
        <f t="shared" si="11"/>
        <v>0.4444444444444444</v>
      </c>
      <c r="AD70" s="11">
        <f t="shared" si="11"/>
        <v>0.8888888888888888</v>
      </c>
      <c r="AE70" s="54"/>
    </row>
    <row r="71" spans="1:31" ht="12.75">
      <c r="A71" s="13">
        <v>44973</v>
      </c>
      <c r="B71" s="1">
        <v>7</v>
      </c>
      <c r="C71" s="3">
        <v>0</v>
      </c>
      <c r="D71" s="6">
        <v>3</v>
      </c>
      <c r="E71" s="2">
        <v>0</v>
      </c>
      <c r="F71" s="3">
        <v>0</v>
      </c>
      <c r="G71" s="4">
        <v>0</v>
      </c>
      <c r="H71" s="5">
        <v>0</v>
      </c>
      <c r="I71" s="1">
        <v>0</v>
      </c>
      <c r="J71" s="1">
        <v>0</v>
      </c>
      <c r="K71" s="1">
        <v>10</v>
      </c>
      <c r="L71" s="38">
        <f t="shared" si="0"/>
        <v>0.3</v>
      </c>
      <c r="M71" s="65">
        <f t="shared" si="1"/>
        <v>0.3</v>
      </c>
      <c r="N71" s="10">
        <f t="shared" si="9"/>
        <v>0.5789473684210527</v>
      </c>
      <c r="O71" s="11">
        <f aca="true" t="shared" si="12" ref="O71:O102">SUMPRODUCT(($A71-$A50:$A71&lt;30)*($M50:$M71&lt;O$16)*1)/SUMPRODUCT(($A71-$A50:$A71&lt;30)*1)</f>
        <v>0.8421052631578947</v>
      </c>
      <c r="P71" s="1">
        <v>8</v>
      </c>
      <c r="Q71" s="3">
        <v>0</v>
      </c>
      <c r="R71" s="6">
        <v>2</v>
      </c>
      <c r="S71" s="2">
        <v>0</v>
      </c>
      <c r="T71" s="3">
        <v>0</v>
      </c>
      <c r="U71" s="4">
        <v>0</v>
      </c>
      <c r="V71" s="5">
        <v>0</v>
      </c>
      <c r="W71" s="1">
        <v>0</v>
      </c>
      <c r="X71" s="1">
        <v>0</v>
      </c>
      <c r="Y71" s="1">
        <v>10</v>
      </c>
      <c r="Z71" s="38">
        <f t="shared" si="2"/>
        <v>0.2</v>
      </c>
      <c r="AA71" s="65">
        <f t="shared" si="3"/>
        <v>0.2</v>
      </c>
      <c r="AB71" s="10">
        <f t="shared" si="11"/>
        <v>0.2631578947368421</v>
      </c>
      <c r="AC71" s="10">
        <f t="shared" si="11"/>
        <v>0.47368421052631576</v>
      </c>
      <c r="AD71" s="11">
        <f t="shared" si="11"/>
        <v>0.8947368421052632</v>
      </c>
      <c r="AE71" s="54"/>
    </row>
    <row r="72" spans="1:31" ht="12.75">
      <c r="A72" s="13">
        <v>44974</v>
      </c>
      <c r="B72" s="1">
        <v>9</v>
      </c>
      <c r="C72" s="3">
        <v>0</v>
      </c>
      <c r="D72" s="6">
        <v>2</v>
      </c>
      <c r="E72" s="2">
        <v>0</v>
      </c>
      <c r="F72" s="3">
        <v>0</v>
      </c>
      <c r="G72" s="4">
        <v>0</v>
      </c>
      <c r="H72" s="5">
        <v>0</v>
      </c>
      <c r="I72" s="1">
        <v>0</v>
      </c>
      <c r="J72" s="1">
        <v>0</v>
      </c>
      <c r="K72" s="1">
        <v>11</v>
      </c>
      <c r="L72" s="38">
        <f t="shared" si="0"/>
        <v>0.18181818181818182</v>
      </c>
      <c r="M72" s="65">
        <f t="shared" si="1"/>
        <v>0.18181818181818182</v>
      </c>
      <c r="N72" s="10">
        <f t="shared" si="9"/>
        <v>0.5263157894736842</v>
      </c>
      <c r="O72" s="11">
        <f t="shared" si="12"/>
        <v>0.8421052631578947</v>
      </c>
      <c r="P72" s="1">
        <v>7</v>
      </c>
      <c r="Q72" s="3">
        <v>0</v>
      </c>
      <c r="R72" s="6">
        <v>4</v>
      </c>
      <c r="S72" s="2">
        <v>0</v>
      </c>
      <c r="T72" s="3">
        <v>0</v>
      </c>
      <c r="U72" s="4">
        <v>0</v>
      </c>
      <c r="V72" s="5">
        <v>0</v>
      </c>
      <c r="W72" s="1">
        <v>0</v>
      </c>
      <c r="X72" s="1">
        <v>0</v>
      </c>
      <c r="Y72" s="1">
        <v>11</v>
      </c>
      <c r="Z72" s="38">
        <f t="shared" si="2"/>
        <v>0.36363636363636365</v>
      </c>
      <c r="AA72" s="65">
        <f t="shared" si="3"/>
        <v>0.36363636363636365</v>
      </c>
      <c r="AB72" s="10">
        <f t="shared" si="11"/>
        <v>0.21052631578947367</v>
      </c>
      <c r="AC72" s="10">
        <f t="shared" si="11"/>
        <v>0.42105263157894735</v>
      </c>
      <c r="AD72" s="11">
        <f t="shared" si="11"/>
        <v>0.8947368421052632</v>
      </c>
      <c r="AE72" s="54"/>
    </row>
    <row r="73" spans="1:31" ht="12.75">
      <c r="A73" s="13">
        <v>44977</v>
      </c>
      <c r="B73" s="1">
        <v>8</v>
      </c>
      <c r="C73" s="3">
        <v>0</v>
      </c>
      <c r="D73" s="6">
        <v>0</v>
      </c>
      <c r="E73" s="2">
        <v>0</v>
      </c>
      <c r="F73" s="3">
        <v>0</v>
      </c>
      <c r="G73" s="4">
        <v>0</v>
      </c>
      <c r="H73" s="5">
        <v>0</v>
      </c>
      <c r="I73" s="1">
        <v>0</v>
      </c>
      <c r="J73" s="1">
        <v>0</v>
      </c>
      <c r="K73" s="1">
        <v>8</v>
      </c>
      <c r="L73" s="38">
        <f t="shared" si="0"/>
        <v>0</v>
      </c>
      <c r="M73" s="65">
        <f t="shared" si="1"/>
        <v>0</v>
      </c>
      <c r="N73" s="10">
        <f t="shared" si="9"/>
        <v>0.5555555555555556</v>
      </c>
      <c r="O73" s="11">
        <f t="shared" si="12"/>
        <v>0.8888888888888888</v>
      </c>
      <c r="P73" s="1">
        <v>6</v>
      </c>
      <c r="Q73" s="3">
        <v>0</v>
      </c>
      <c r="R73" s="6">
        <v>2</v>
      </c>
      <c r="S73" s="2">
        <v>0</v>
      </c>
      <c r="T73" s="3">
        <v>0</v>
      </c>
      <c r="U73" s="4">
        <v>0</v>
      </c>
      <c r="V73" s="5">
        <v>0</v>
      </c>
      <c r="W73" s="1">
        <v>0</v>
      </c>
      <c r="X73" s="1">
        <v>0</v>
      </c>
      <c r="Y73" s="1">
        <v>8</v>
      </c>
      <c r="Z73" s="38">
        <f t="shared" si="2"/>
        <v>0.25</v>
      </c>
      <c r="AA73" s="65">
        <f t="shared" si="3"/>
        <v>0.25</v>
      </c>
      <c r="AB73" s="10">
        <f t="shared" si="11"/>
        <v>0.2222222222222222</v>
      </c>
      <c r="AC73" s="10">
        <f t="shared" si="11"/>
        <v>0.4444444444444444</v>
      </c>
      <c r="AD73" s="11">
        <f t="shared" si="11"/>
        <v>0.8888888888888888</v>
      </c>
      <c r="AE73" s="54"/>
    </row>
    <row r="74" spans="1:31" ht="12.75">
      <c r="A74" s="13">
        <v>44978</v>
      </c>
      <c r="B74" s="1">
        <v>6</v>
      </c>
      <c r="C74" s="3">
        <v>0</v>
      </c>
      <c r="D74" s="6">
        <v>1</v>
      </c>
      <c r="E74" s="2">
        <v>0</v>
      </c>
      <c r="F74" s="3">
        <v>0</v>
      </c>
      <c r="G74" s="4">
        <v>0</v>
      </c>
      <c r="H74" s="5">
        <v>0</v>
      </c>
      <c r="I74" s="1">
        <v>0</v>
      </c>
      <c r="J74" s="1">
        <v>0</v>
      </c>
      <c r="K74" s="1">
        <v>7</v>
      </c>
      <c r="L74" s="38">
        <f t="shared" si="0"/>
        <v>0.14285714285714285</v>
      </c>
      <c r="M74" s="65">
        <f t="shared" si="1"/>
        <v>0.14285714285714285</v>
      </c>
      <c r="N74" s="10">
        <f t="shared" si="9"/>
        <v>0.5263157894736842</v>
      </c>
      <c r="O74" s="11">
        <f t="shared" si="12"/>
        <v>0.8947368421052632</v>
      </c>
      <c r="P74" s="1">
        <v>5</v>
      </c>
      <c r="Q74" s="3">
        <v>0</v>
      </c>
      <c r="R74" s="6">
        <v>2</v>
      </c>
      <c r="S74" s="2">
        <v>0</v>
      </c>
      <c r="T74" s="3">
        <v>0</v>
      </c>
      <c r="U74" s="4">
        <v>0</v>
      </c>
      <c r="V74" s="5">
        <v>0</v>
      </c>
      <c r="W74" s="1">
        <v>0</v>
      </c>
      <c r="X74" s="1">
        <v>0</v>
      </c>
      <c r="Y74" s="1">
        <v>7</v>
      </c>
      <c r="Z74" s="38">
        <f t="shared" si="2"/>
        <v>0.2857142857142857</v>
      </c>
      <c r="AA74" s="65">
        <f t="shared" si="3"/>
        <v>0.2857142857142857</v>
      </c>
      <c r="AB74" s="10">
        <f t="shared" si="11"/>
        <v>0.21052631578947367</v>
      </c>
      <c r="AC74" s="10">
        <f t="shared" si="11"/>
        <v>0.42105263157894735</v>
      </c>
      <c r="AD74" s="11">
        <f t="shared" si="11"/>
        <v>0.8947368421052632</v>
      </c>
      <c r="AE74" s="54"/>
    </row>
    <row r="75" spans="1:31" ht="12.75">
      <c r="A75" s="13">
        <v>44979</v>
      </c>
      <c r="B75" s="1">
        <v>7</v>
      </c>
      <c r="C75" s="3">
        <v>0</v>
      </c>
      <c r="D75" s="6">
        <v>2</v>
      </c>
      <c r="E75" s="2">
        <v>0</v>
      </c>
      <c r="F75" s="3">
        <v>0</v>
      </c>
      <c r="G75" s="4">
        <v>0</v>
      </c>
      <c r="H75" s="5">
        <v>0</v>
      </c>
      <c r="I75" s="1">
        <v>0</v>
      </c>
      <c r="J75" s="1">
        <v>0</v>
      </c>
      <c r="K75" s="1">
        <v>9</v>
      </c>
      <c r="L75" s="38">
        <f t="shared" si="0"/>
        <v>0.2222222222222222</v>
      </c>
      <c r="M75" s="65">
        <f t="shared" si="1"/>
        <v>0.2222222222222222</v>
      </c>
      <c r="N75" s="10">
        <f t="shared" si="9"/>
        <v>0.5</v>
      </c>
      <c r="O75" s="11">
        <f t="shared" si="12"/>
        <v>0.9</v>
      </c>
      <c r="P75" s="1">
        <v>5</v>
      </c>
      <c r="Q75" s="3">
        <v>0</v>
      </c>
      <c r="R75" s="6">
        <v>4</v>
      </c>
      <c r="S75" s="2">
        <v>0</v>
      </c>
      <c r="T75" s="3">
        <v>0</v>
      </c>
      <c r="U75" s="4">
        <v>0</v>
      </c>
      <c r="V75" s="5">
        <v>0</v>
      </c>
      <c r="W75" s="1">
        <v>0</v>
      </c>
      <c r="X75" s="1">
        <v>0</v>
      </c>
      <c r="Y75" s="1">
        <v>9</v>
      </c>
      <c r="Z75" s="38">
        <f t="shared" si="2"/>
        <v>0.4444444444444444</v>
      </c>
      <c r="AA75" s="65">
        <f t="shared" si="3"/>
        <v>0.4444444444444444</v>
      </c>
      <c r="AB75" s="10">
        <f t="shared" si="11"/>
        <v>0.2</v>
      </c>
      <c r="AC75" s="10">
        <f t="shared" si="11"/>
        <v>0.4</v>
      </c>
      <c r="AD75" s="11">
        <f t="shared" si="11"/>
        <v>0.9</v>
      </c>
      <c r="AE75" s="54"/>
    </row>
    <row r="76" spans="1:31" ht="12.75">
      <c r="A76" s="13">
        <v>44980</v>
      </c>
      <c r="B76" s="1">
        <v>5</v>
      </c>
      <c r="C76" s="3">
        <v>0</v>
      </c>
      <c r="D76" s="6">
        <v>0</v>
      </c>
      <c r="E76" s="2">
        <v>0</v>
      </c>
      <c r="F76" s="3">
        <v>0</v>
      </c>
      <c r="G76" s="4">
        <v>0</v>
      </c>
      <c r="H76" s="5">
        <v>0</v>
      </c>
      <c r="I76" s="1">
        <v>0</v>
      </c>
      <c r="J76" s="1">
        <v>0</v>
      </c>
      <c r="K76" s="1">
        <v>5</v>
      </c>
      <c r="L76" s="38">
        <f t="shared" si="0"/>
        <v>0</v>
      </c>
      <c r="M76" s="65">
        <f t="shared" si="1"/>
        <v>0</v>
      </c>
      <c r="N76" s="10">
        <f t="shared" si="9"/>
        <v>0.5</v>
      </c>
      <c r="O76" s="11">
        <f t="shared" si="12"/>
        <v>0.9</v>
      </c>
      <c r="P76" s="1">
        <v>2</v>
      </c>
      <c r="Q76" s="3">
        <v>0</v>
      </c>
      <c r="R76" s="6">
        <v>3</v>
      </c>
      <c r="S76" s="2">
        <v>0</v>
      </c>
      <c r="T76" s="3">
        <v>0</v>
      </c>
      <c r="U76" s="4">
        <v>0</v>
      </c>
      <c r="V76" s="5">
        <v>0</v>
      </c>
      <c r="W76" s="1">
        <v>0</v>
      </c>
      <c r="X76" s="1">
        <v>0</v>
      </c>
      <c r="Y76" s="1">
        <v>5</v>
      </c>
      <c r="Z76" s="38">
        <f t="shared" si="2"/>
        <v>0.6</v>
      </c>
      <c r="AA76" s="65">
        <f t="shared" si="3"/>
        <v>0.6</v>
      </c>
      <c r="AB76" s="10">
        <f t="shared" si="11"/>
        <v>0.2</v>
      </c>
      <c r="AC76" s="10">
        <f t="shared" si="11"/>
        <v>0.4</v>
      </c>
      <c r="AD76" s="11">
        <f t="shared" si="11"/>
        <v>0.85</v>
      </c>
      <c r="AE76" s="54"/>
    </row>
    <row r="77" spans="1:31" ht="12.75">
      <c r="A77" s="13">
        <v>44981</v>
      </c>
      <c r="B77" s="1">
        <v>8</v>
      </c>
      <c r="C77" s="3">
        <v>0</v>
      </c>
      <c r="D77" s="6">
        <v>1</v>
      </c>
      <c r="E77" s="2">
        <v>0</v>
      </c>
      <c r="F77" s="3">
        <v>0</v>
      </c>
      <c r="G77" s="4">
        <v>0</v>
      </c>
      <c r="H77" s="5">
        <v>0</v>
      </c>
      <c r="I77" s="1">
        <v>0</v>
      </c>
      <c r="J77" s="1">
        <v>0</v>
      </c>
      <c r="K77" s="1">
        <v>9</v>
      </c>
      <c r="L77" s="38">
        <f t="shared" si="0"/>
        <v>0.1111111111111111</v>
      </c>
      <c r="M77" s="65">
        <f t="shared" si="1"/>
        <v>0.1111111111111111</v>
      </c>
      <c r="N77" s="10">
        <f t="shared" si="9"/>
        <v>0.45</v>
      </c>
      <c r="O77" s="11">
        <f t="shared" si="12"/>
        <v>0.9</v>
      </c>
      <c r="P77" s="1">
        <v>7</v>
      </c>
      <c r="Q77" s="3">
        <v>0</v>
      </c>
      <c r="R77" s="6">
        <v>2</v>
      </c>
      <c r="S77" s="2">
        <v>0</v>
      </c>
      <c r="T77" s="3">
        <v>0</v>
      </c>
      <c r="U77" s="4">
        <v>0</v>
      </c>
      <c r="V77" s="5">
        <v>0</v>
      </c>
      <c r="W77" s="1">
        <v>0</v>
      </c>
      <c r="X77" s="1">
        <v>0</v>
      </c>
      <c r="Y77" s="1">
        <v>9</v>
      </c>
      <c r="Z77" s="38">
        <f t="shared" si="2"/>
        <v>0.2222222222222222</v>
      </c>
      <c r="AA77" s="65">
        <f t="shared" si="3"/>
        <v>0.2222222222222222</v>
      </c>
      <c r="AB77" s="10">
        <f t="shared" si="11"/>
        <v>0.15</v>
      </c>
      <c r="AC77" s="10">
        <f t="shared" si="11"/>
        <v>0.4</v>
      </c>
      <c r="AD77" s="11">
        <f t="shared" si="11"/>
        <v>0.85</v>
      </c>
      <c r="AE77" s="54"/>
    </row>
    <row r="78" spans="1:31" ht="12.75">
      <c r="A78" s="13">
        <v>44984</v>
      </c>
      <c r="B78" s="1">
        <v>13</v>
      </c>
      <c r="C78" s="3">
        <v>0</v>
      </c>
      <c r="D78" s="6">
        <v>0</v>
      </c>
      <c r="E78" s="2">
        <v>0</v>
      </c>
      <c r="F78" s="3">
        <v>0</v>
      </c>
      <c r="G78" s="4">
        <v>0</v>
      </c>
      <c r="H78" s="5">
        <v>0</v>
      </c>
      <c r="I78" s="1">
        <v>0</v>
      </c>
      <c r="J78" s="1">
        <v>0</v>
      </c>
      <c r="K78" s="1">
        <v>13</v>
      </c>
      <c r="L78" s="38">
        <f t="shared" si="0"/>
        <v>0</v>
      </c>
      <c r="M78" s="65">
        <f t="shared" si="1"/>
        <v>0</v>
      </c>
      <c r="N78" s="10">
        <f t="shared" si="9"/>
        <v>0.5</v>
      </c>
      <c r="O78" s="11">
        <f t="shared" si="12"/>
        <v>0.9</v>
      </c>
      <c r="P78" s="1">
        <v>6</v>
      </c>
      <c r="Q78" s="3">
        <v>0</v>
      </c>
      <c r="R78" s="6">
        <v>7</v>
      </c>
      <c r="S78" s="2">
        <v>0</v>
      </c>
      <c r="T78" s="3">
        <v>0</v>
      </c>
      <c r="U78" s="4">
        <v>0</v>
      </c>
      <c r="V78" s="5">
        <v>0</v>
      </c>
      <c r="W78" s="1">
        <v>0</v>
      </c>
      <c r="X78" s="1">
        <v>0</v>
      </c>
      <c r="Y78" s="1">
        <v>13</v>
      </c>
      <c r="Z78" s="38">
        <f t="shared" si="2"/>
        <v>0.5384615384615384</v>
      </c>
      <c r="AA78" s="65">
        <f t="shared" si="3"/>
        <v>0.5384615384615384</v>
      </c>
      <c r="AB78" s="10">
        <f aca="true" t="shared" si="13" ref="AB78:AD97">SUMPRODUCT(($A78-$A57:$A78&lt;30)*($Y57:$Y78&lt;&gt;0)*($AA57:$AA78&lt;AB$16)*1)/SUMPRODUCT(($A78-$A57:$A78&lt;30)*($Y57:$Y78&lt;&gt;0)*1)</f>
        <v>0.15</v>
      </c>
      <c r="AC78" s="10">
        <f t="shared" si="13"/>
        <v>0.4</v>
      </c>
      <c r="AD78" s="11">
        <f t="shared" si="13"/>
        <v>0.85</v>
      </c>
      <c r="AE78" s="54"/>
    </row>
    <row r="79" spans="1:31" ht="12.75">
      <c r="A79" s="13">
        <v>44985</v>
      </c>
      <c r="B79" s="1">
        <v>9</v>
      </c>
      <c r="C79" s="3">
        <v>0</v>
      </c>
      <c r="D79" s="6">
        <v>1</v>
      </c>
      <c r="E79" s="2">
        <v>0</v>
      </c>
      <c r="F79" s="3">
        <v>0</v>
      </c>
      <c r="G79" s="4">
        <v>0</v>
      </c>
      <c r="H79" s="5">
        <v>0</v>
      </c>
      <c r="I79" s="1">
        <v>0</v>
      </c>
      <c r="J79" s="1">
        <v>0</v>
      </c>
      <c r="K79" s="1">
        <v>10</v>
      </c>
      <c r="L79" s="38">
        <f t="shared" si="0"/>
        <v>0.1</v>
      </c>
      <c r="M79" s="65">
        <f t="shared" si="1"/>
        <v>0.1</v>
      </c>
      <c r="N79" s="10">
        <f t="shared" si="9"/>
        <v>0.47619047619047616</v>
      </c>
      <c r="O79" s="11">
        <f t="shared" si="12"/>
        <v>0.9047619047619048</v>
      </c>
      <c r="P79" s="1">
        <v>7</v>
      </c>
      <c r="Q79" s="3">
        <v>0</v>
      </c>
      <c r="R79" s="6">
        <v>3</v>
      </c>
      <c r="S79" s="2">
        <v>0</v>
      </c>
      <c r="T79" s="3">
        <v>0</v>
      </c>
      <c r="U79" s="4">
        <v>0</v>
      </c>
      <c r="V79" s="5">
        <v>0</v>
      </c>
      <c r="W79" s="1">
        <v>0</v>
      </c>
      <c r="X79" s="1">
        <v>0</v>
      </c>
      <c r="Y79" s="1">
        <v>10</v>
      </c>
      <c r="Z79" s="38">
        <f t="shared" si="2"/>
        <v>0.3</v>
      </c>
      <c r="AA79" s="65">
        <f t="shared" si="3"/>
        <v>0.3</v>
      </c>
      <c r="AB79" s="10">
        <f t="shared" si="13"/>
        <v>0.14285714285714285</v>
      </c>
      <c r="AC79" s="10">
        <f t="shared" si="13"/>
        <v>0.38095238095238093</v>
      </c>
      <c r="AD79" s="11">
        <f t="shared" si="13"/>
        <v>0.8571428571428571</v>
      </c>
      <c r="AE79" s="54"/>
    </row>
    <row r="80" spans="1:31" ht="12.75">
      <c r="A80" s="13">
        <v>44986</v>
      </c>
      <c r="B80" s="1">
        <v>6</v>
      </c>
      <c r="C80" s="3">
        <v>0</v>
      </c>
      <c r="D80" s="6">
        <v>1</v>
      </c>
      <c r="E80" s="2">
        <v>0</v>
      </c>
      <c r="F80" s="3">
        <v>0</v>
      </c>
      <c r="G80" s="4">
        <v>0</v>
      </c>
      <c r="H80" s="5">
        <v>0</v>
      </c>
      <c r="I80" s="1">
        <v>0</v>
      </c>
      <c r="J80" s="1">
        <v>0</v>
      </c>
      <c r="K80" s="1">
        <v>7</v>
      </c>
      <c r="L80" s="38">
        <f t="shared" si="0"/>
        <v>0.14285714285714285</v>
      </c>
      <c r="M80" s="65">
        <f t="shared" si="1"/>
        <v>0.14285714285714285</v>
      </c>
      <c r="N80" s="10">
        <f t="shared" si="9"/>
        <v>0.42857142857142855</v>
      </c>
      <c r="O80" s="11">
        <f t="shared" si="12"/>
        <v>0.9047619047619048</v>
      </c>
      <c r="P80" s="1">
        <v>7</v>
      </c>
      <c r="Q80" s="3">
        <v>0</v>
      </c>
      <c r="R80" s="6">
        <v>0</v>
      </c>
      <c r="S80" s="2">
        <v>0</v>
      </c>
      <c r="T80" s="3">
        <v>0</v>
      </c>
      <c r="U80" s="4">
        <v>0</v>
      </c>
      <c r="V80" s="5">
        <v>0</v>
      </c>
      <c r="W80" s="1">
        <v>0</v>
      </c>
      <c r="X80" s="1">
        <v>0</v>
      </c>
      <c r="Y80" s="1">
        <v>7</v>
      </c>
      <c r="Z80" s="38">
        <f t="shared" si="2"/>
        <v>0</v>
      </c>
      <c r="AA80" s="65">
        <f t="shared" si="3"/>
        <v>0</v>
      </c>
      <c r="AB80" s="10">
        <f t="shared" si="13"/>
        <v>0.14285714285714285</v>
      </c>
      <c r="AC80" s="10">
        <f t="shared" si="13"/>
        <v>0.38095238095238093</v>
      </c>
      <c r="AD80" s="11">
        <f t="shared" si="13"/>
        <v>0.8571428571428571</v>
      </c>
      <c r="AE80" s="54"/>
    </row>
    <row r="81" spans="1:31" ht="12.75">
      <c r="A81" s="13">
        <v>44987</v>
      </c>
      <c r="B81" s="1">
        <v>7</v>
      </c>
      <c r="C81" s="3">
        <v>0</v>
      </c>
      <c r="D81" s="6">
        <v>1</v>
      </c>
      <c r="E81" s="2">
        <v>0</v>
      </c>
      <c r="F81" s="3">
        <v>0</v>
      </c>
      <c r="G81" s="4">
        <v>0</v>
      </c>
      <c r="H81" s="5">
        <v>0</v>
      </c>
      <c r="I81" s="1">
        <v>0</v>
      </c>
      <c r="J81" s="1">
        <v>0</v>
      </c>
      <c r="K81" s="1">
        <v>8</v>
      </c>
      <c r="L81" s="38">
        <f aca="true" t="shared" si="14" ref="L81:L144">IF(K81,D81/K81,0)</f>
        <v>0.125</v>
      </c>
      <c r="M81" s="65">
        <f aca="true" t="shared" si="15" ref="M81:M144">IF(K81,(K81-B81)/K81,0)</f>
        <v>0.125</v>
      </c>
      <c r="N81" s="10">
        <f t="shared" si="9"/>
        <v>0.38095238095238093</v>
      </c>
      <c r="O81" s="11">
        <f t="shared" si="12"/>
        <v>0.9047619047619048</v>
      </c>
      <c r="P81" s="1">
        <v>7</v>
      </c>
      <c r="Q81" s="3">
        <v>0</v>
      </c>
      <c r="R81" s="6">
        <v>1</v>
      </c>
      <c r="S81" s="2">
        <v>0</v>
      </c>
      <c r="T81" s="3">
        <v>0</v>
      </c>
      <c r="U81" s="4">
        <v>0</v>
      </c>
      <c r="V81" s="5">
        <v>0</v>
      </c>
      <c r="W81" s="1">
        <v>0</v>
      </c>
      <c r="X81" s="1">
        <v>0</v>
      </c>
      <c r="Y81" s="1">
        <v>8</v>
      </c>
      <c r="Z81" s="38">
        <f aca="true" t="shared" si="16" ref="Z81:Z144">IF(Y81,R81/Y81,0)</f>
        <v>0.125</v>
      </c>
      <c r="AA81" s="65">
        <f aca="true" t="shared" si="17" ref="AA81:AA144">IF(Y81,(Y81-P81)/Y81,0)</f>
        <v>0.125</v>
      </c>
      <c r="AB81" s="10">
        <f t="shared" si="13"/>
        <v>0.09523809523809523</v>
      </c>
      <c r="AC81" s="10">
        <f t="shared" si="13"/>
        <v>0.38095238095238093</v>
      </c>
      <c r="AD81" s="11">
        <f t="shared" si="13"/>
        <v>0.8571428571428571</v>
      </c>
      <c r="AE81" s="54"/>
    </row>
    <row r="82" spans="1:31" ht="12.75">
      <c r="A82" s="13">
        <v>44988</v>
      </c>
      <c r="B82" s="1">
        <v>5</v>
      </c>
      <c r="C82" s="3">
        <v>0</v>
      </c>
      <c r="D82" s="6">
        <v>0</v>
      </c>
      <c r="E82" s="2">
        <v>0</v>
      </c>
      <c r="F82" s="3">
        <v>0</v>
      </c>
      <c r="G82" s="4">
        <v>0</v>
      </c>
      <c r="H82" s="5">
        <v>0</v>
      </c>
      <c r="I82" s="1">
        <v>0</v>
      </c>
      <c r="J82" s="1">
        <v>0</v>
      </c>
      <c r="K82" s="1">
        <v>5</v>
      </c>
      <c r="L82" s="38">
        <f t="shared" si="14"/>
        <v>0</v>
      </c>
      <c r="M82" s="65">
        <f t="shared" si="15"/>
        <v>0</v>
      </c>
      <c r="N82" s="10">
        <f t="shared" si="9"/>
        <v>0.38095238095238093</v>
      </c>
      <c r="O82" s="11">
        <f t="shared" si="12"/>
        <v>0.9047619047619048</v>
      </c>
      <c r="P82" s="1">
        <v>5</v>
      </c>
      <c r="Q82" s="3">
        <v>0</v>
      </c>
      <c r="R82" s="6">
        <v>0</v>
      </c>
      <c r="S82" s="2">
        <v>0</v>
      </c>
      <c r="T82" s="3">
        <v>0</v>
      </c>
      <c r="U82" s="4">
        <v>0</v>
      </c>
      <c r="V82" s="5">
        <v>0</v>
      </c>
      <c r="W82" s="1">
        <v>0</v>
      </c>
      <c r="X82" s="1">
        <v>0</v>
      </c>
      <c r="Y82" s="1">
        <v>5</v>
      </c>
      <c r="Z82" s="38">
        <f t="shared" si="16"/>
        <v>0</v>
      </c>
      <c r="AA82" s="65">
        <f t="shared" si="17"/>
        <v>0</v>
      </c>
      <c r="AB82" s="10">
        <f t="shared" si="13"/>
        <v>0.14285714285714285</v>
      </c>
      <c r="AC82" s="10">
        <f t="shared" si="13"/>
        <v>0.42857142857142855</v>
      </c>
      <c r="AD82" s="11">
        <f t="shared" si="13"/>
        <v>0.8571428571428571</v>
      </c>
      <c r="AE82" s="54"/>
    </row>
    <row r="83" spans="1:31" ht="12.75">
      <c r="A83" s="13">
        <v>44991</v>
      </c>
      <c r="B83" s="1">
        <v>9</v>
      </c>
      <c r="C83" s="3">
        <v>0</v>
      </c>
      <c r="D83" s="6">
        <v>0</v>
      </c>
      <c r="E83" s="2">
        <v>0</v>
      </c>
      <c r="F83" s="3">
        <v>0</v>
      </c>
      <c r="G83" s="4">
        <v>0</v>
      </c>
      <c r="H83" s="5">
        <v>0</v>
      </c>
      <c r="I83" s="1">
        <v>0</v>
      </c>
      <c r="J83" s="1">
        <v>0</v>
      </c>
      <c r="K83" s="1">
        <v>9</v>
      </c>
      <c r="L83" s="38">
        <f t="shared" si="14"/>
        <v>0</v>
      </c>
      <c r="M83" s="65">
        <f t="shared" si="15"/>
        <v>0</v>
      </c>
      <c r="N83" s="10">
        <f t="shared" si="9"/>
        <v>0.42857142857142855</v>
      </c>
      <c r="O83" s="11">
        <f t="shared" si="12"/>
        <v>0.9047619047619048</v>
      </c>
      <c r="P83" s="1">
        <v>5</v>
      </c>
      <c r="Q83" s="3">
        <v>0</v>
      </c>
      <c r="R83" s="6">
        <v>4</v>
      </c>
      <c r="S83" s="2">
        <v>0</v>
      </c>
      <c r="T83" s="3">
        <v>0</v>
      </c>
      <c r="U83" s="4">
        <v>0</v>
      </c>
      <c r="V83" s="5">
        <v>0</v>
      </c>
      <c r="W83" s="1">
        <v>0</v>
      </c>
      <c r="X83" s="1">
        <v>0</v>
      </c>
      <c r="Y83" s="1">
        <v>9</v>
      </c>
      <c r="Z83" s="38">
        <f t="shared" si="16"/>
        <v>0.4444444444444444</v>
      </c>
      <c r="AA83" s="65">
        <f t="shared" si="17"/>
        <v>0.4444444444444444</v>
      </c>
      <c r="AB83" s="10">
        <f t="shared" si="13"/>
        <v>0.14285714285714285</v>
      </c>
      <c r="AC83" s="10">
        <f t="shared" si="13"/>
        <v>0.38095238095238093</v>
      </c>
      <c r="AD83" s="11">
        <f t="shared" si="13"/>
        <v>0.8571428571428571</v>
      </c>
      <c r="AE83" s="54"/>
    </row>
    <row r="84" spans="1:31" ht="12.75">
      <c r="A84" s="13">
        <v>44992</v>
      </c>
      <c r="B84" s="1">
        <v>8</v>
      </c>
      <c r="C84" s="3">
        <v>0</v>
      </c>
      <c r="D84" s="6">
        <v>0</v>
      </c>
      <c r="E84" s="2">
        <v>0</v>
      </c>
      <c r="F84" s="3">
        <v>0</v>
      </c>
      <c r="G84" s="4">
        <v>0</v>
      </c>
      <c r="H84" s="5">
        <v>0</v>
      </c>
      <c r="I84" s="1">
        <v>0</v>
      </c>
      <c r="J84" s="1">
        <v>0</v>
      </c>
      <c r="K84" s="1">
        <v>8</v>
      </c>
      <c r="L84" s="38">
        <f t="shared" si="14"/>
        <v>0</v>
      </c>
      <c r="M84" s="65">
        <f t="shared" si="15"/>
        <v>0</v>
      </c>
      <c r="N84" s="10">
        <f t="shared" si="9"/>
        <v>0.45454545454545453</v>
      </c>
      <c r="O84" s="11">
        <f t="shared" si="12"/>
        <v>0.9090909090909091</v>
      </c>
      <c r="P84" s="1">
        <v>7</v>
      </c>
      <c r="Q84" s="3">
        <v>0</v>
      </c>
      <c r="R84" s="6">
        <v>1</v>
      </c>
      <c r="S84" s="2">
        <v>0</v>
      </c>
      <c r="T84" s="3">
        <v>0</v>
      </c>
      <c r="U84" s="4">
        <v>0</v>
      </c>
      <c r="V84" s="5">
        <v>0</v>
      </c>
      <c r="W84" s="1">
        <v>0</v>
      </c>
      <c r="X84" s="1">
        <v>0</v>
      </c>
      <c r="Y84" s="1">
        <v>8</v>
      </c>
      <c r="Z84" s="38">
        <f t="shared" si="16"/>
        <v>0.125</v>
      </c>
      <c r="AA84" s="65">
        <f t="shared" si="17"/>
        <v>0.125</v>
      </c>
      <c r="AB84" s="10">
        <f t="shared" si="13"/>
        <v>0.13636363636363635</v>
      </c>
      <c r="AC84" s="10">
        <f t="shared" si="13"/>
        <v>0.4090909090909091</v>
      </c>
      <c r="AD84" s="11">
        <f t="shared" si="13"/>
        <v>0.8636363636363636</v>
      </c>
      <c r="AE84" s="54"/>
    </row>
    <row r="85" spans="1:31" ht="12.75">
      <c r="A85" s="13">
        <v>44993</v>
      </c>
      <c r="B85" s="1">
        <v>8</v>
      </c>
      <c r="C85" s="3">
        <v>0</v>
      </c>
      <c r="D85" s="6">
        <v>2</v>
      </c>
      <c r="E85" s="2">
        <v>0</v>
      </c>
      <c r="F85" s="3">
        <v>0</v>
      </c>
      <c r="G85" s="4">
        <v>0</v>
      </c>
      <c r="H85" s="5">
        <v>0</v>
      </c>
      <c r="I85" s="1">
        <v>0</v>
      </c>
      <c r="J85" s="1">
        <v>0</v>
      </c>
      <c r="K85" s="1">
        <v>10</v>
      </c>
      <c r="L85" s="38">
        <f t="shared" si="14"/>
        <v>0.2</v>
      </c>
      <c r="M85" s="65">
        <f t="shared" si="15"/>
        <v>0.2</v>
      </c>
      <c r="N85" s="10">
        <f t="shared" si="9"/>
        <v>0.4090909090909091</v>
      </c>
      <c r="O85" s="11">
        <f t="shared" si="12"/>
        <v>0.9090909090909091</v>
      </c>
      <c r="P85" s="1">
        <v>8</v>
      </c>
      <c r="Q85" s="3">
        <v>0</v>
      </c>
      <c r="R85" s="6">
        <v>2</v>
      </c>
      <c r="S85" s="2">
        <v>0</v>
      </c>
      <c r="T85" s="3">
        <v>0</v>
      </c>
      <c r="U85" s="4">
        <v>0</v>
      </c>
      <c r="V85" s="5">
        <v>0</v>
      </c>
      <c r="W85" s="1">
        <v>0</v>
      </c>
      <c r="X85" s="1">
        <v>0</v>
      </c>
      <c r="Y85" s="1">
        <v>10</v>
      </c>
      <c r="Z85" s="38">
        <f t="shared" si="16"/>
        <v>0.2</v>
      </c>
      <c r="AA85" s="65">
        <f t="shared" si="17"/>
        <v>0.2</v>
      </c>
      <c r="AB85" s="10">
        <f t="shared" si="13"/>
        <v>0.13636363636363635</v>
      </c>
      <c r="AC85" s="10">
        <f t="shared" si="13"/>
        <v>0.45454545454545453</v>
      </c>
      <c r="AD85" s="11">
        <f t="shared" si="13"/>
        <v>0.9090909090909091</v>
      </c>
      <c r="AE85" s="54"/>
    </row>
    <row r="86" spans="1:31" ht="12.75">
      <c r="A86" s="13">
        <v>44994</v>
      </c>
      <c r="B86" s="1">
        <v>6</v>
      </c>
      <c r="C86" s="3">
        <v>0</v>
      </c>
      <c r="D86" s="6">
        <v>1</v>
      </c>
      <c r="E86" s="2">
        <v>1</v>
      </c>
      <c r="F86" s="3">
        <v>0</v>
      </c>
      <c r="G86" s="4">
        <v>0</v>
      </c>
      <c r="H86" s="5">
        <v>0</v>
      </c>
      <c r="I86" s="1">
        <v>0</v>
      </c>
      <c r="J86" s="1">
        <v>0</v>
      </c>
      <c r="K86" s="1">
        <v>8</v>
      </c>
      <c r="L86" s="38">
        <f t="shared" si="14"/>
        <v>0.125</v>
      </c>
      <c r="M86" s="65">
        <f t="shared" si="15"/>
        <v>0.25</v>
      </c>
      <c r="N86" s="10">
        <f t="shared" si="9"/>
        <v>0.4090909090909091</v>
      </c>
      <c r="O86" s="11">
        <f t="shared" si="12"/>
        <v>0.8636363636363636</v>
      </c>
      <c r="P86" s="1">
        <v>6</v>
      </c>
      <c r="Q86" s="3">
        <v>0</v>
      </c>
      <c r="R86" s="6">
        <v>2</v>
      </c>
      <c r="S86" s="2">
        <v>0</v>
      </c>
      <c r="T86" s="3">
        <v>0</v>
      </c>
      <c r="U86" s="4">
        <v>0</v>
      </c>
      <c r="V86" s="5">
        <v>0</v>
      </c>
      <c r="W86" s="1">
        <v>0</v>
      </c>
      <c r="X86" s="1">
        <v>0</v>
      </c>
      <c r="Y86" s="1">
        <v>8</v>
      </c>
      <c r="Z86" s="38">
        <f t="shared" si="16"/>
        <v>0.25</v>
      </c>
      <c r="AA86" s="65">
        <f t="shared" si="17"/>
        <v>0.25</v>
      </c>
      <c r="AB86" s="10">
        <f t="shared" si="13"/>
        <v>0.09090909090909091</v>
      </c>
      <c r="AC86" s="10">
        <f t="shared" si="13"/>
        <v>0.4090909090909091</v>
      </c>
      <c r="AD86" s="11">
        <f t="shared" si="13"/>
        <v>0.9090909090909091</v>
      </c>
      <c r="AE86" s="54"/>
    </row>
    <row r="87" spans="1:31" ht="12.75">
      <c r="A87" s="13">
        <v>44995</v>
      </c>
      <c r="B87" s="1">
        <v>4</v>
      </c>
      <c r="C87" s="3">
        <v>0</v>
      </c>
      <c r="D87" s="6">
        <v>1</v>
      </c>
      <c r="E87" s="2">
        <v>0</v>
      </c>
      <c r="F87" s="3">
        <v>0</v>
      </c>
      <c r="G87" s="4">
        <v>0</v>
      </c>
      <c r="H87" s="5">
        <v>0</v>
      </c>
      <c r="I87" s="1">
        <v>0</v>
      </c>
      <c r="J87" s="1">
        <v>0</v>
      </c>
      <c r="K87" s="1">
        <v>5</v>
      </c>
      <c r="L87" s="38">
        <f t="shared" si="14"/>
        <v>0.2</v>
      </c>
      <c r="M87" s="65">
        <f t="shared" si="15"/>
        <v>0.2</v>
      </c>
      <c r="N87" s="10">
        <f t="shared" si="9"/>
        <v>0.36363636363636365</v>
      </c>
      <c r="O87" s="11">
        <f t="shared" si="12"/>
        <v>0.8636363636363636</v>
      </c>
      <c r="P87" s="1">
        <v>1</v>
      </c>
      <c r="Q87" s="3">
        <v>0</v>
      </c>
      <c r="R87" s="6">
        <v>4</v>
      </c>
      <c r="S87" s="2">
        <v>0</v>
      </c>
      <c r="T87" s="3">
        <v>0</v>
      </c>
      <c r="U87" s="4">
        <v>0</v>
      </c>
      <c r="V87" s="5">
        <v>0</v>
      </c>
      <c r="W87" s="1">
        <v>0</v>
      </c>
      <c r="X87" s="1">
        <v>0</v>
      </c>
      <c r="Y87" s="1">
        <v>5</v>
      </c>
      <c r="Z87" s="38">
        <f t="shared" si="16"/>
        <v>0.8</v>
      </c>
      <c r="AA87" s="65">
        <f t="shared" si="17"/>
        <v>0.8</v>
      </c>
      <c r="AB87" s="10">
        <f t="shared" si="13"/>
        <v>0.09090909090909091</v>
      </c>
      <c r="AC87" s="10">
        <f t="shared" si="13"/>
        <v>0.4090909090909091</v>
      </c>
      <c r="AD87" s="11">
        <f t="shared" si="13"/>
        <v>0.8636363636363636</v>
      </c>
      <c r="AE87" s="54"/>
    </row>
    <row r="88" spans="1:31" ht="12.75">
      <c r="A88" s="13">
        <v>44998</v>
      </c>
      <c r="B88" s="1">
        <v>9</v>
      </c>
      <c r="C88" s="3">
        <v>0</v>
      </c>
      <c r="D88" s="6">
        <v>0</v>
      </c>
      <c r="E88" s="2">
        <v>0</v>
      </c>
      <c r="F88" s="3">
        <v>0</v>
      </c>
      <c r="G88" s="4">
        <v>0</v>
      </c>
      <c r="H88" s="5">
        <v>0</v>
      </c>
      <c r="I88" s="1">
        <v>0</v>
      </c>
      <c r="J88" s="1">
        <v>0</v>
      </c>
      <c r="K88" s="1">
        <v>9</v>
      </c>
      <c r="L88" s="38">
        <f t="shared" si="14"/>
        <v>0</v>
      </c>
      <c r="M88" s="65">
        <f t="shared" si="15"/>
        <v>0</v>
      </c>
      <c r="N88" s="10">
        <f t="shared" si="9"/>
        <v>0.42857142857142855</v>
      </c>
      <c r="O88" s="11">
        <f t="shared" si="12"/>
        <v>0.8571428571428571</v>
      </c>
      <c r="P88" s="1">
        <v>7</v>
      </c>
      <c r="Q88" s="3">
        <v>0</v>
      </c>
      <c r="R88" s="6">
        <v>2</v>
      </c>
      <c r="S88" s="2">
        <v>0</v>
      </c>
      <c r="T88" s="3">
        <v>0</v>
      </c>
      <c r="U88" s="4">
        <v>0</v>
      </c>
      <c r="V88" s="5">
        <v>0</v>
      </c>
      <c r="W88" s="1">
        <v>0</v>
      </c>
      <c r="X88" s="1">
        <v>0</v>
      </c>
      <c r="Y88" s="1">
        <v>9</v>
      </c>
      <c r="Z88" s="38">
        <f t="shared" si="16"/>
        <v>0.2222222222222222</v>
      </c>
      <c r="AA88" s="65">
        <f t="shared" si="17"/>
        <v>0.2222222222222222</v>
      </c>
      <c r="AB88" s="10">
        <f t="shared" si="13"/>
        <v>0.09523809523809523</v>
      </c>
      <c r="AC88" s="10">
        <f t="shared" si="13"/>
        <v>0.47619047619047616</v>
      </c>
      <c r="AD88" s="11">
        <f t="shared" si="13"/>
        <v>0.8571428571428571</v>
      </c>
      <c r="AE88" s="54"/>
    </row>
    <row r="89" spans="1:31" ht="12.75">
      <c r="A89" s="13">
        <v>44999</v>
      </c>
      <c r="B89" s="1">
        <v>13</v>
      </c>
      <c r="C89" s="3">
        <v>0</v>
      </c>
      <c r="D89" s="6">
        <v>1</v>
      </c>
      <c r="E89" s="2">
        <v>0</v>
      </c>
      <c r="F89" s="3">
        <v>0</v>
      </c>
      <c r="G89" s="4">
        <v>0</v>
      </c>
      <c r="H89" s="5">
        <v>0</v>
      </c>
      <c r="I89" s="1">
        <v>0</v>
      </c>
      <c r="J89" s="1">
        <v>0</v>
      </c>
      <c r="K89" s="1">
        <v>14</v>
      </c>
      <c r="L89" s="38">
        <f t="shared" si="14"/>
        <v>0.07142857142857142</v>
      </c>
      <c r="M89" s="65">
        <f t="shared" si="15"/>
        <v>0.07142857142857142</v>
      </c>
      <c r="N89" s="10">
        <f t="shared" si="9"/>
        <v>0.45454545454545453</v>
      </c>
      <c r="O89" s="11">
        <f t="shared" si="12"/>
        <v>0.8636363636363636</v>
      </c>
      <c r="P89" s="1">
        <v>11</v>
      </c>
      <c r="Q89" s="3">
        <v>0</v>
      </c>
      <c r="R89" s="6">
        <v>3</v>
      </c>
      <c r="S89" s="2">
        <v>0</v>
      </c>
      <c r="T89" s="3">
        <v>0</v>
      </c>
      <c r="U89" s="4">
        <v>0</v>
      </c>
      <c r="V89" s="5">
        <v>0</v>
      </c>
      <c r="W89" s="1">
        <v>0</v>
      </c>
      <c r="X89" s="1">
        <v>0</v>
      </c>
      <c r="Y89" s="1">
        <v>14</v>
      </c>
      <c r="Z89" s="38">
        <f t="shared" si="16"/>
        <v>0.21428571428571427</v>
      </c>
      <c r="AA89" s="65">
        <f t="shared" si="17"/>
        <v>0.21428571428571427</v>
      </c>
      <c r="AB89" s="10">
        <f t="shared" si="13"/>
        <v>0.09090909090909091</v>
      </c>
      <c r="AC89" s="10">
        <f t="shared" si="13"/>
        <v>0.5</v>
      </c>
      <c r="AD89" s="11">
        <f t="shared" si="13"/>
        <v>0.8636363636363636</v>
      </c>
      <c r="AE89" s="54"/>
    </row>
    <row r="90" spans="1:31" ht="12.75">
      <c r="A90" s="13">
        <v>45000</v>
      </c>
      <c r="B90" s="1">
        <v>3</v>
      </c>
      <c r="C90" s="3">
        <v>0</v>
      </c>
      <c r="D90" s="6">
        <v>0</v>
      </c>
      <c r="E90" s="2">
        <v>0</v>
      </c>
      <c r="F90" s="3">
        <v>0</v>
      </c>
      <c r="G90" s="4">
        <v>0</v>
      </c>
      <c r="H90" s="5">
        <v>0</v>
      </c>
      <c r="I90" s="1">
        <v>0</v>
      </c>
      <c r="J90" s="1">
        <v>0</v>
      </c>
      <c r="K90" s="1">
        <v>3</v>
      </c>
      <c r="L90" s="38">
        <f t="shared" si="14"/>
        <v>0</v>
      </c>
      <c r="M90" s="65">
        <f t="shared" si="15"/>
        <v>0</v>
      </c>
      <c r="N90" s="10">
        <f t="shared" si="9"/>
        <v>0.45454545454545453</v>
      </c>
      <c r="O90" s="11">
        <f t="shared" si="12"/>
        <v>0.8636363636363636</v>
      </c>
      <c r="P90" s="1">
        <v>3</v>
      </c>
      <c r="Q90" s="3">
        <v>0</v>
      </c>
      <c r="R90" s="6">
        <v>0</v>
      </c>
      <c r="S90" s="2">
        <v>0</v>
      </c>
      <c r="T90" s="3">
        <v>0</v>
      </c>
      <c r="U90" s="4">
        <v>0</v>
      </c>
      <c r="V90" s="5">
        <v>0</v>
      </c>
      <c r="W90" s="1">
        <v>0</v>
      </c>
      <c r="X90" s="1">
        <v>0</v>
      </c>
      <c r="Y90" s="1">
        <v>3</v>
      </c>
      <c r="Z90" s="38">
        <f t="shared" si="16"/>
        <v>0</v>
      </c>
      <c r="AA90" s="65">
        <f t="shared" si="17"/>
        <v>0</v>
      </c>
      <c r="AB90" s="10">
        <f t="shared" si="13"/>
        <v>0.13636363636363635</v>
      </c>
      <c r="AC90" s="10">
        <f t="shared" si="13"/>
        <v>0.5</v>
      </c>
      <c r="AD90" s="11">
        <f t="shared" si="13"/>
        <v>0.8636363636363636</v>
      </c>
      <c r="AE90" s="54"/>
    </row>
    <row r="91" spans="1:31" ht="12.75">
      <c r="A91" s="13">
        <v>45001</v>
      </c>
      <c r="B91" s="1">
        <v>9</v>
      </c>
      <c r="C91" s="3">
        <v>0</v>
      </c>
      <c r="D91" s="6">
        <v>2</v>
      </c>
      <c r="E91" s="2">
        <v>0</v>
      </c>
      <c r="F91" s="3">
        <v>0</v>
      </c>
      <c r="G91" s="4">
        <v>1</v>
      </c>
      <c r="H91" s="5">
        <v>0</v>
      </c>
      <c r="I91" s="1">
        <v>0</v>
      </c>
      <c r="J91" s="1">
        <v>0</v>
      </c>
      <c r="K91" s="1">
        <v>12</v>
      </c>
      <c r="L91" s="38">
        <f t="shared" si="14"/>
        <v>0.16666666666666666</v>
      </c>
      <c r="M91" s="65">
        <f t="shared" si="15"/>
        <v>0.25</v>
      </c>
      <c r="N91" s="10">
        <f t="shared" si="9"/>
        <v>0.4090909090909091</v>
      </c>
      <c r="O91" s="11">
        <f t="shared" si="12"/>
        <v>0.8181818181818182</v>
      </c>
      <c r="P91" s="1">
        <v>9</v>
      </c>
      <c r="Q91" s="3">
        <v>0</v>
      </c>
      <c r="R91" s="6">
        <v>1</v>
      </c>
      <c r="S91" s="2">
        <v>0</v>
      </c>
      <c r="T91" s="3">
        <v>0</v>
      </c>
      <c r="U91" s="4">
        <v>2</v>
      </c>
      <c r="V91" s="5">
        <v>0</v>
      </c>
      <c r="W91" s="1">
        <v>0</v>
      </c>
      <c r="X91" s="1">
        <v>0</v>
      </c>
      <c r="Y91" s="1">
        <v>12</v>
      </c>
      <c r="Z91" s="38">
        <f t="shared" si="16"/>
        <v>0.08333333333333333</v>
      </c>
      <c r="AA91" s="65">
        <f t="shared" si="17"/>
        <v>0.25</v>
      </c>
      <c r="AB91" s="10">
        <f t="shared" si="13"/>
        <v>0.13636363636363635</v>
      </c>
      <c r="AC91" s="10">
        <f t="shared" si="13"/>
        <v>0.45454545454545453</v>
      </c>
      <c r="AD91" s="11">
        <f t="shared" si="13"/>
        <v>0.8636363636363636</v>
      </c>
      <c r="AE91" s="54"/>
    </row>
    <row r="92" spans="1:31" ht="12.75">
      <c r="A92" s="13">
        <v>45002</v>
      </c>
      <c r="B92" s="1">
        <v>8</v>
      </c>
      <c r="C92" s="3">
        <v>0</v>
      </c>
      <c r="D92" s="6">
        <v>0</v>
      </c>
      <c r="E92" s="2">
        <v>0</v>
      </c>
      <c r="F92" s="3">
        <v>0</v>
      </c>
      <c r="G92" s="4">
        <v>1</v>
      </c>
      <c r="H92" s="5">
        <v>0</v>
      </c>
      <c r="I92" s="1">
        <v>0</v>
      </c>
      <c r="J92" s="1">
        <v>0</v>
      </c>
      <c r="K92" s="1">
        <v>9</v>
      </c>
      <c r="L92" s="38">
        <f t="shared" si="14"/>
        <v>0</v>
      </c>
      <c r="M92" s="65">
        <f t="shared" si="15"/>
        <v>0.1111111111111111</v>
      </c>
      <c r="N92" s="10">
        <f t="shared" si="9"/>
        <v>0.4090909090909091</v>
      </c>
      <c r="O92" s="11">
        <f t="shared" si="12"/>
        <v>0.8636363636363636</v>
      </c>
      <c r="P92" s="1">
        <v>2</v>
      </c>
      <c r="Q92" s="3">
        <v>0</v>
      </c>
      <c r="R92" s="6">
        <v>4</v>
      </c>
      <c r="S92" s="2">
        <v>0</v>
      </c>
      <c r="T92" s="3">
        <v>0</v>
      </c>
      <c r="U92" s="4">
        <v>2</v>
      </c>
      <c r="V92" s="5">
        <v>1</v>
      </c>
      <c r="W92" s="1">
        <v>0</v>
      </c>
      <c r="X92" s="1">
        <v>0</v>
      </c>
      <c r="Y92" s="1">
        <v>9</v>
      </c>
      <c r="Z92" s="38">
        <f t="shared" si="16"/>
        <v>0.4444444444444444</v>
      </c>
      <c r="AA92" s="65">
        <f t="shared" si="17"/>
        <v>0.7777777777777778</v>
      </c>
      <c r="AB92" s="10">
        <f t="shared" si="13"/>
        <v>0.13636363636363635</v>
      </c>
      <c r="AC92" s="10">
        <f t="shared" si="13"/>
        <v>0.45454545454545453</v>
      </c>
      <c r="AD92" s="11">
        <f t="shared" si="13"/>
        <v>0.8181818181818182</v>
      </c>
      <c r="AE92" s="54"/>
    </row>
    <row r="93" spans="1:31" ht="12.75">
      <c r="A93" s="13">
        <v>45005</v>
      </c>
      <c r="B93" s="1">
        <v>9</v>
      </c>
      <c r="C93" s="3">
        <v>0</v>
      </c>
      <c r="D93" s="6">
        <v>2</v>
      </c>
      <c r="E93" s="2">
        <v>0</v>
      </c>
      <c r="F93" s="3">
        <v>0</v>
      </c>
      <c r="G93" s="4">
        <v>0</v>
      </c>
      <c r="H93" s="5">
        <v>0</v>
      </c>
      <c r="I93" s="1">
        <v>0</v>
      </c>
      <c r="J93" s="1">
        <v>0</v>
      </c>
      <c r="K93" s="1">
        <v>11</v>
      </c>
      <c r="L93" s="38">
        <f t="shared" si="14"/>
        <v>0.18181818181818182</v>
      </c>
      <c r="M93" s="65">
        <f t="shared" si="15"/>
        <v>0.18181818181818182</v>
      </c>
      <c r="N93" s="10">
        <f t="shared" si="9"/>
        <v>0.42857142857142855</v>
      </c>
      <c r="O93" s="11">
        <f t="shared" si="12"/>
        <v>0.9047619047619048</v>
      </c>
      <c r="P93" s="1">
        <v>0</v>
      </c>
      <c r="Q93" s="3">
        <v>0</v>
      </c>
      <c r="R93" s="6">
        <v>4</v>
      </c>
      <c r="S93" s="2">
        <v>0</v>
      </c>
      <c r="T93" s="3">
        <v>0</v>
      </c>
      <c r="U93" s="4">
        <v>6</v>
      </c>
      <c r="V93" s="5">
        <v>1</v>
      </c>
      <c r="W93" s="1">
        <v>0</v>
      </c>
      <c r="X93" s="1">
        <v>0</v>
      </c>
      <c r="Y93" s="1">
        <v>11</v>
      </c>
      <c r="Z93" s="38">
        <f t="shared" si="16"/>
        <v>0.36363636363636365</v>
      </c>
      <c r="AA93" s="65">
        <f t="shared" si="17"/>
        <v>1</v>
      </c>
      <c r="AB93" s="10">
        <f t="shared" si="13"/>
        <v>0.14285714285714285</v>
      </c>
      <c r="AC93" s="10">
        <f t="shared" si="13"/>
        <v>0.42857142857142855</v>
      </c>
      <c r="AD93" s="11">
        <f t="shared" si="13"/>
        <v>0.7619047619047619</v>
      </c>
      <c r="AE93" s="54"/>
    </row>
    <row r="94" spans="1:31" ht="12.75">
      <c r="A94" s="13">
        <v>45006</v>
      </c>
      <c r="B94" s="1">
        <v>7</v>
      </c>
      <c r="C94" s="3">
        <v>0</v>
      </c>
      <c r="D94" s="6">
        <v>0</v>
      </c>
      <c r="E94" s="2">
        <v>0</v>
      </c>
      <c r="F94" s="3">
        <v>0</v>
      </c>
      <c r="G94" s="4">
        <v>0</v>
      </c>
      <c r="H94" s="5">
        <v>0</v>
      </c>
      <c r="I94" s="1">
        <v>0</v>
      </c>
      <c r="J94" s="1">
        <v>0</v>
      </c>
      <c r="K94" s="1">
        <v>7</v>
      </c>
      <c r="L94" s="38">
        <f t="shared" si="14"/>
        <v>0</v>
      </c>
      <c r="M94" s="65">
        <f t="shared" si="15"/>
        <v>0</v>
      </c>
      <c r="N94" s="10">
        <f t="shared" si="9"/>
        <v>0.45454545454545453</v>
      </c>
      <c r="O94" s="11">
        <f t="shared" si="12"/>
        <v>0.9090909090909091</v>
      </c>
      <c r="P94" s="1">
        <v>1</v>
      </c>
      <c r="Q94" s="3">
        <v>0</v>
      </c>
      <c r="R94" s="6">
        <v>4</v>
      </c>
      <c r="S94" s="2">
        <v>0</v>
      </c>
      <c r="T94" s="3">
        <v>0</v>
      </c>
      <c r="U94" s="4">
        <v>1</v>
      </c>
      <c r="V94" s="5">
        <v>1</v>
      </c>
      <c r="W94" s="1">
        <v>0</v>
      </c>
      <c r="X94" s="1">
        <v>0</v>
      </c>
      <c r="Y94" s="1">
        <v>7</v>
      </c>
      <c r="Z94" s="38">
        <f t="shared" si="16"/>
        <v>0.5714285714285714</v>
      </c>
      <c r="AA94" s="65">
        <f t="shared" si="17"/>
        <v>0.8571428571428571</v>
      </c>
      <c r="AB94" s="10">
        <f t="shared" si="13"/>
        <v>0.13636363636363635</v>
      </c>
      <c r="AC94" s="10">
        <f t="shared" si="13"/>
        <v>0.4090909090909091</v>
      </c>
      <c r="AD94" s="11">
        <f t="shared" si="13"/>
        <v>0.7272727272727273</v>
      </c>
      <c r="AE94" s="54"/>
    </row>
    <row r="95" spans="1:31" ht="12.75">
      <c r="A95" s="13">
        <v>45007</v>
      </c>
      <c r="B95" s="1">
        <v>12</v>
      </c>
      <c r="C95" s="3">
        <v>0</v>
      </c>
      <c r="D95" s="6">
        <v>0</v>
      </c>
      <c r="E95" s="2">
        <v>0</v>
      </c>
      <c r="F95" s="3">
        <v>0</v>
      </c>
      <c r="G95" s="4">
        <v>0</v>
      </c>
      <c r="H95" s="5">
        <v>0</v>
      </c>
      <c r="I95" s="1">
        <v>0</v>
      </c>
      <c r="J95" s="1">
        <v>0</v>
      </c>
      <c r="K95" s="1">
        <v>12</v>
      </c>
      <c r="L95" s="38">
        <f t="shared" si="14"/>
        <v>0</v>
      </c>
      <c r="M95" s="65">
        <f t="shared" si="15"/>
        <v>0</v>
      </c>
      <c r="N95" s="10">
        <f t="shared" si="9"/>
        <v>0.45454545454545453</v>
      </c>
      <c r="O95" s="11">
        <f t="shared" si="12"/>
        <v>0.9090909090909091</v>
      </c>
      <c r="P95" s="1">
        <v>7</v>
      </c>
      <c r="Q95" s="3">
        <v>0</v>
      </c>
      <c r="R95" s="6">
        <v>2</v>
      </c>
      <c r="S95" s="2">
        <v>0</v>
      </c>
      <c r="T95" s="3">
        <v>0</v>
      </c>
      <c r="U95" s="4">
        <v>2</v>
      </c>
      <c r="V95" s="5">
        <v>1</v>
      </c>
      <c r="W95" s="1">
        <v>0</v>
      </c>
      <c r="X95" s="1">
        <v>0</v>
      </c>
      <c r="Y95" s="1">
        <v>12</v>
      </c>
      <c r="Z95" s="38">
        <f t="shared" si="16"/>
        <v>0.16666666666666666</v>
      </c>
      <c r="AA95" s="65">
        <f t="shared" si="17"/>
        <v>0.4166666666666667</v>
      </c>
      <c r="AB95" s="10">
        <f t="shared" si="13"/>
        <v>0.13636363636363635</v>
      </c>
      <c r="AC95" s="10">
        <f t="shared" si="13"/>
        <v>0.4090909090909091</v>
      </c>
      <c r="AD95" s="11">
        <f t="shared" si="13"/>
        <v>0.7272727272727273</v>
      </c>
      <c r="AE95" s="54"/>
    </row>
    <row r="96" spans="1:31" ht="12.75">
      <c r="A96" s="13">
        <v>45008</v>
      </c>
      <c r="B96" s="1">
        <v>6</v>
      </c>
      <c r="C96" s="3">
        <v>0</v>
      </c>
      <c r="D96" s="6">
        <v>0</v>
      </c>
      <c r="E96" s="2">
        <v>0</v>
      </c>
      <c r="F96" s="3">
        <v>0</v>
      </c>
      <c r="G96" s="4">
        <v>0</v>
      </c>
      <c r="H96" s="5">
        <v>0</v>
      </c>
      <c r="I96" s="1">
        <v>0</v>
      </c>
      <c r="J96" s="1">
        <v>0</v>
      </c>
      <c r="K96" s="1">
        <v>6</v>
      </c>
      <c r="L96" s="38">
        <f t="shared" si="14"/>
        <v>0</v>
      </c>
      <c r="M96" s="65">
        <f t="shared" si="15"/>
        <v>0</v>
      </c>
      <c r="N96" s="10">
        <f t="shared" si="9"/>
        <v>0.5</v>
      </c>
      <c r="O96" s="11">
        <f t="shared" si="12"/>
        <v>0.9090909090909091</v>
      </c>
      <c r="P96" s="1">
        <v>1</v>
      </c>
      <c r="Q96" s="3">
        <v>0</v>
      </c>
      <c r="R96" s="6">
        <v>3</v>
      </c>
      <c r="S96" s="2">
        <v>0</v>
      </c>
      <c r="T96" s="3">
        <v>2</v>
      </c>
      <c r="U96" s="4">
        <v>0</v>
      </c>
      <c r="V96" s="5">
        <v>0</v>
      </c>
      <c r="W96" s="1">
        <v>0</v>
      </c>
      <c r="X96" s="1">
        <v>0</v>
      </c>
      <c r="Y96" s="1">
        <v>6</v>
      </c>
      <c r="Z96" s="38">
        <f t="shared" si="16"/>
        <v>0.5</v>
      </c>
      <c r="AA96" s="65">
        <f t="shared" si="17"/>
        <v>0.8333333333333334</v>
      </c>
      <c r="AB96" s="10">
        <f t="shared" si="13"/>
        <v>0.13636363636363635</v>
      </c>
      <c r="AC96" s="10">
        <f t="shared" si="13"/>
        <v>0.4090909090909091</v>
      </c>
      <c r="AD96" s="11">
        <f t="shared" si="13"/>
        <v>0.6818181818181818</v>
      </c>
      <c r="AE96" s="54"/>
    </row>
    <row r="97" spans="1:31" ht="12.75">
      <c r="A97" s="13">
        <v>45009</v>
      </c>
      <c r="B97" s="1">
        <v>8</v>
      </c>
      <c r="C97" s="3">
        <v>0</v>
      </c>
      <c r="D97" s="6">
        <v>0</v>
      </c>
      <c r="E97" s="2">
        <v>0</v>
      </c>
      <c r="F97" s="3">
        <v>0</v>
      </c>
      <c r="G97" s="4">
        <v>0</v>
      </c>
      <c r="H97" s="5">
        <v>2</v>
      </c>
      <c r="I97" s="1">
        <v>0</v>
      </c>
      <c r="J97" s="1">
        <v>0</v>
      </c>
      <c r="K97" s="1">
        <v>10</v>
      </c>
      <c r="L97" s="38">
        <f t="shared" si="14"/>
        <v>0</v>
      </c>
      <c r="M97" s="65">
        <f t="shared" si="15"/>
        <v>0.2</v>
      </c>
      <c r="N97" s="10">
        <f t="shared" si="9"/>
        <v>0.5</v>
      </c>
      <c r="O97" s="11">
        <f t="shared" si="12"/>
        <v>0.9090909090909091</v>
      </c>
      <c r="P97" s="1">
        <v>0</v>
      </c>
      <c r="Q97" s="3">
        <v>0</v>
      </c>
      <c r="R97" s="6">
        <v>3</v>
      </c>
      <c r="S97" s="2">
        <v>0</v>
      </c>
      <c r="T97" s="3">
        <v>7</v>
      </c>
      <c r="U97" s="4">
        <v>0</v>
      </c>
      <c r="V97" s="5">
        <v>0</v>
      </c>
      <c r="W97" s="1">
        <v>0</v>
      </c>
      <c r="X97" s="1">
        <v>0</v>
      </c>
      <c r="Y97" s="1">
        <v>10</v>
      </c>
      <c r="Z97" s="38">
        <f t="shared" si="16"/>
        <v>0.3</v>
      </c>
      <c r="AA97" s="65">
        <f t="shared" si="17"/>
        <v>1</v>
      </c>
      <c r="AB97" s="10">
        <f t="shared" si="13"/>
        <v>0.13636363636363635</v>
      </c>
      <c r="AC97" s="10">
        <f t="shared" si="13"/>
        <v>0.4090909090909091</v>
      </c>
      <c r="AD97" s="11">
        <f t="shared" si="13"/>
        <v>0.6363636363636364</v>
      </c>
      <c r="AE97" s="54"/>
    </row>
    <row r="98" spans="1:31" ht="12.75">
      <c r="A98" s="13">
        <v>45012</v>
      </c>
      <c r="B98" s="1">
        <v>14</v>
      </c>
      <c r="C98" s="3">
        <v>0</v>
      </c>
      <c r="D98" s="6">
        <v>2</v>
      </c>
      <c r="E98" s="2">
        <v>0</v>
      </c>
      <c r="F98" s="3">
        <v>0</v>
      </c>
      <c r="G98" s="4">
        <v>0</v>
      </c>
      <c r="H98" s="5">
        <v>0</v>
      </c>
      <c r="I98" s="1">
        <v>0</v>
      </c>
      <c r="J98" s="1">
        <v>0</v>
      </c>
      <c r="K98" s="1">
        <v>16</v>
      </c>
      <c r="L98" s="38">
        <f t="shared" si="14"/>
        <v>0.125</v>
      </c>
      <c r="M98" s="65">
        <f t="shared" si="15"/>
        <v>0.125</v>
      </c>
      <c r="N98" s="10">
        <f t="shared" si="9"/>
        <v>0.47619047619047616</v>
      </c>
      <c r="O98" s="11">
        <f t="shared" si="12"/>
        <v>0.9047619047619048</v>
      </c>
      <c r="P98" s="1">
        <v>1</v>
      </c>
      <c r="Q98" s="3">
        <v>0</v>
      </c>
      <c r="R98" s="6">
        <v>2</v>
      </c>
      <c r="S98" s="2">
        <v>0</v>
      </c>
      <c r="T98" s="3">
        <v>11</v>
      </c>
      <c r="U98" s="4">
        <v>1</v>
      </c>
      <c r="V98" s="5">
        <v>1</v>
      </c>
      <c r="W98" s="1">
        <v>0</v>
      </c>
      <c r="X98" s="1">
        <v>0</v>
      </c>
      <c r="Y98" s="1">
        <v>16</v>
      </c>
      <c r="Z98" s="38">
        <f t="shared" si="16"/>
        <v>0.125</v>
      </c>
      <c r="AA98" s="65">
        <f t="shared" si="17"/>
        <v>0.9375</v>
      </c>
      <c r="AB98" s="10">
        <f aca="true" t="shared" si="18" ref="AB98:AD117">SUMPRODUCT(($A98-$A77:$A98&lt;30)*($Y77:$Y98&lt;&gt;0)*($AA77:$AA98&lt;AB$16)*1)/SUMPRODUCT(($A98-$A77:$A98&lt;30)*($Y77:$Y98&lt;&gt;0)*1)</f>
        <v>0.14285714285714285</v>
      </c>
      <c r="AC98" s="10">
        <f t="shared" si="18"/>
        <v>0.38095238095238093</v>
      </c>
      <c r="AD98" s="11">
        <f t="shared" si="18"/>
        <v>0.6190476190476191</v>
      </c>
      <c r="AE98" s="54"/>
    </row>
    <row r="99" spans="1:31" ht="12.75">
      <c r="A99" s="13">
        <v>45013</v>
      </c>
      <c r="B99" s="1">
        <v>5</v>
      </c>
      <c r="C99" s="3">
        <v>0</v>
      </c>
      <c r="D99" s="6">
        <v>2</v>
      </c>
      <c r="E99" s="2">
        <v>0</v>
      </c>
      <c r="F99" s="3">
        <v>0</v>
      </c>
      <c r="G99" s="4">
        <v>0</v>
      </c>
      <c r="H99" s="5">
        <v>0</v>
      </c>
      <c r="I99" s="1">
        <v>0</v>
      </c>
      <c r="J99" s="1">
        <v>0</v>
      </c>
      <c r="K99" s="1">
        <v>7</v>
      </c>
      <c r="L99" s="38">
        <f t="shared" si="14"/>
        <v>0.2857142857142857</v>
      </c>
      <c r="M99" s="65">
        <f t="shared" si="15"/>
        <v>0.2857142857142857</v>
      </c>
      <c r="N99" s="10">
        <f t="shared" si="9"/>
        <v>0.45454545454545453</v>
      </c>
      <c r="O99" s="11">
        <f t="shared" si="12"/>
        <v>0.8636363636363636</v>
      </c>
      <c r="P99" s="1">
        <v>1</v>
      </c>
      <c r="Q99" s="3">
        <v>0</v>
      </c>
      <c r="R99" s="6">
        <v>6</v>
      </c>
      <c r="S99" s="2">
        <v>0</v>
      </c>
      <c r="T99" s="3">
        <v>0</v>
      </c>
      <c r="U99" s="4">
        <v>0</v>
      </c>
      <c r="V99" s="5">
        <v>0</v>
      </c>
      <c r="W99" s="1">
        <v>0</v>
      </c>
      <c r="X99" s="1">
        <v>0</v>
      </c>
      <c r="Y99" s="1">
        <v>7</v>
      </c>
      <c r="Z99" s="38">
        <f t="shared" si="16"/>
        <v>0.8571428571428571</v>
      </c>
      <c r="AA99" s="65">
        <f t="shared" si="17"/>
        <v>0.8571428571428571</v>
      </c>
      <c r="AB99" s="10">
        <f t="shared" si="18"/>
        <v>0.13636363636363635</v>
      </c>
      <c r="AC99" s="10">
        <f t="shared" si="18"/>
        <v>0.36363636363636365</v>
      </c>
      <c r="AD99" s="11">
        <f t="shared" si="18"/>
        <v>0.5909090909090909</v>
      </c>
      <c r="AE99" s="54"/>
    </row>
    <row r="100" spans="1:31" ht="12.75">
      <c r="A100" s="13">
        <v>45014</v>
      </c>
      <c r="B100" s="1">
        <v>10</v>
      </c>
      <c r="C100" s="3">
        <v>0</v>
      </c>
      <c r="D100" s="6">
        <v>3</v>
      </c>
      <c r="E100" s="2">
        <v>0</v>
      </c>
      <c r="F100" s="3">
        <v>0</v>
      </c>
      <c r="G100" s="4">
        <v>0</v>
      </c>
      <c r="H100" s="5">
        <v>0</v>
      </c>
      <c r="I100" s="1">
        <v>0</v>
      </c>
      <c r="J100" s="1">
        <v>0</v>
      </c>
      <c r="K100" s="1">
        <v>13</v>
      </c>
      <c r="L100" s="38">
        <f t="shared" si="14"/>
        <v>0.23076923076923078</v>
      </c>
      <c r="M100" s="65">
        <f t="shared" si="15"/>
        <v>0.23076923076923078</v>
      </c>
      <c r="N100" s="10">
        <f t="shared" si="9"/>
        <v>0.4090909090909091</v>
      </c>
      <c r="O100" s="11">
        <f t="shared" si="12"/>
        <v>0.8636363636363636</v>
      </c>
      <c r="P100" s="1">
        <v>5</v>
      </c>
      <c r="Q100" s="3">
        <v>0</v>
      </c>
      <c r="R100" s="6">
        <v>8</v>
      </c>
      <c r="S100" s="2">
        <v>0</v>
      </c>
      <c r="T100" s="3">
        <v>0</v>
      </c>
      <c r="U100" s="4">
        <v>0</v>
      </c>
      <c r="V100" s="5">
        <v>0</v>
      </c>
      <c r="W100" s="1">
        <v>0</v>
      </c>
      <c r="X100" s="1">
        <v>0</v>
      </c>
      <c r="Y100" s="1">
        <v>13</v>
      </c>
      <c r="Z100" s="38">
        <f t="shared" si="16"/>
        <v>0.6153846153846154</v>
      </c>
      <c r="AA100" s="65">
        <f t="shared" si="17"/>
        <v>0.6153846153846154</v>
      </c>
      <c r="AB100" s="10">
        <f t="shared" si="18"/>
        <v>0.13636363636363635</v>
      </c>
      <c r="AC100" s="10">
        <f t="shared" si="18"/>
        <v>0.36363636363636365</v>
      </c>
      <c r="AD100" s="11">
        <f t="shared" si="18"/>
        <v>0.5909090909090909</v>
      </c>
      <c r="AE100" s="54"/>
    </row>
    <row r="101" spans="1:31" ht="12.75">
      <c r="A101" s="13">
        <v>45015</v>
      </c>
      <c r="B101" s="1">
        <v>9</v>
      </c>
      <c r="C101" s="3">
        <v>0</v>
      </c>
      <c r="D101" s="6">
        <v>0</v>
      </c>
      <c r="E101" s="2">
        <v>0</v>
      </c>
      <c r="F101" s="3">
        <v>0</v>
      </c>
      <c r="G101" s="4">
        <v>0</v>
      </c>
      <c r="H101" s="5">
        <v>0</v>
      </c>
      <c r="I101" s="1">
        <v>0</v>
      </c>
      <c r="J101" s="1">
        <v>0</v>
      </c>
      <c r="K101" s="1">
        <v>9</v>
      </c>
      <c r="L101" s="38">
        <f t="shared" si="14"/>
        <v>0</v>
      </c>
      <c r="M101" s="65">
        <f t="shared" si="15"/>
        <v>0</v>
      </c>
      <c r="N101" s="10">
        <f t="shared" si="9"/>
        <v>0.45454545454545453</v>
      </c>
      <c r="O101" s="11">
        <f t="shared" si="12"/>
        <v>0.8636363636363636</v>
      </c>
      <c r="P101" s="1">
        <v>8</v>
      </c>
      <c r="Q101" s="3">
        <v>0</v>
      </c>
      <c r="R101" s="6">
        <v>1</v>
      </c>
      <c r="S101" s="2">
        <v>0</v>
      </c>
      <c r="T101" s="3">
        <v>0</v>
      </c>
      <c r="U101" s="4">
        <v>0</v>
      </c>
      <c r="V101" s="5">
        <v>0</v>
      </c>
      <c r="W101" s="1">
        <v>0</v>
      </c>
      <c r="X101" s="1">
        <v>0</v>
      </c>
      <c r="Y101" s="1">
        <v>9</v>
      </c>
      <c r="Z101" s="38">
        <f t="shared" si="16"/>
        <v>0.1111111111111111</v>
      </c>
      <c r="AA101" s="65">
        <f t="shared" si="17"/>
        <v>0.1111111111111111</v>
      </c>
      <c r="AB101" s="10">
        <f t="shared" si="18"/>
        <v>0.13636363636363635</v>
      </c>
      <c r="AC101" s="10">
        <f t="shared" si="18"/>
        <v>0.4090909090909091</v>
      </c>
      <c r="AD101" s="11">
        <f t="shared" si="18"/>
        <v>0.5909090909090909</v>
      </c>
      <c r="AE101" s="54"/>
    </row>
    <row r="102" spans="1:31" ht="12.75">
      <c r="A102" s="13">
        <v>45016</v>
      </c>
      <c r="B102" s="1">
        <v>10</v>
      </c>
      <c r="C102" s="3">
        <v>0</v>
      </c>
      <c r="D102" s="6">
        <v>1</v>
      </c>
      <c r="E102" s="2">
        <v>0</v>
      </c>
      <c r="F102" s="3">
        <v>0</v>
      </c>
      <c r="G102" s="4">
        <v>0</v>
      </c>
      <c r="H102" s="5">
        <v>0</v>
      </c>
      <c r="I102" s="1">
        <v>0</v>
      </c>
      <c r="J102" s="1">
        <v>0</v>
      </c>
      <c r="K102" s="1">
        <v>11</v>
      </c>
      <c r="L102" s="38">
        <f t="shared" si="14"/>
        <v>0.09090909090909091</v>
      </c>
      <c r="M102" s="65">
        <f t="shared" si="15"/>
        <v>0.09090909090909091</v>
      </c>
      <c r="N102" s="10">
        <f t="shared" si="9"/>
        <v>0.5</v>
      </c>
      <c r="O102" s="11">
        <f t="shared" si="12"/>
        <v>0.8636363636363636</v>
      </c>
      <c r="P102" s="1">
        <v>7</v>
      </c>
      <c r="Q102" s="3">
        <v>0</v>
      </c>
      <c r="R102" s="6">
        <v>4</v>
      </c>
      <c r="S102" s="2">
        <v>0</v>
      </c>
      <c r="T102" s="3">
        <v>0</v>
      </c>
      <c r="U102" s="4">
        <v>0</v>
      </c>
      <c r="V102" s="5">
        <v>0</v>
      </c>
      <c r="W102" s="1">
        <v>0</v>
      </c>
      <c r="X102" s="1">
        <v>0</v>
      </c>
      <c r="Y102" s="1">
        <v>11</v>
      </c>
      <c r="Z102" s="38">
        <f t="shared" si="16"/>
        <v>0.36363636363636365</v>
      </c>
      <c r="AA102" s="65">
        <f t="shared" si="17"/>
        <v>0.36363636363636365</v>
      </c>
      <c r="AB102" s="10">
        <f t="shared" si="18"/>
        <v>0.09090909090909091</v>
      </c>
      <c r="AC102" s="10">
        <f t="shared" si="18"/>
        <v>0.36363636363636365</v>
      </c>
      <c r="AD102" s="11">
        <f t="shared" si="18"/>
        <v>0.5909090909090909</v>
      </c>
      <c r="AE102" s="54"/>
    </row>
    <row r="103" spans="1:31" ht="12.75">
      <c r="A103" s="13">
        <v>45019</v>
      </c>
      <c r="B103" s="1">
        <v>8</v>
      </c>
      <c r="C103" s="3">
        <v>0</v>
      </c>
      <c r="D103" s="6">
        <v>2</v>
      </c>
      <c r="E103" s="2">
        <v>0</v>
      </c>
      <c r="F103" s="3">
        <v>0</v>
      </c>
      <c r="G103" s="4">
        <v>0</v>
      </c>
      <c r="H103" s="5">
        <v>0</v>
      </c>
      <c r="I103" s="1">
        <v>0</v>
      </c>
      <c r="J103" s="1">
        <v>0</v>
      </c>
      <c r="K103" s="1">
        <v>10</v>
      </c>
      <c r="L103" s="38">
        <f t="shared" si="14"/>
        <v>0.2</v>
      </c>
      <c r="M103" s="65">
        <f t="shared" si="15"/>
        <v>0.2</v>
      </c>
      <c r="N103" s="10">
        <f aca="true" t="shared" si="19" ref="N103:N166">SUMPRODUCT(($A103-$A82:$A103&lt;30)*($M82:$M103&lt;N$16)*1)/SUMPRODUCT(($A103-$A82:$A103&lt;30)*($K82:$K103&lt;&gt;0)*1)</f>
        <v>0.47619047619047616</v>
      </c>
      <c r="O103" s="11">
        <f aca="true" t="shared" si="20" ref="O103:O134">SUMPRODUCT(($A103-$A82:$A103&lt;30)*($M82:$M103&lt;O$16)*1)/SUMPRODUCT(($A103-$A82:$A103&lt;30)*1)</f>
        <v>0.8571428571428571</v>
      </c>
      <c r="P103" s="1">
        <v>7</v>
      </c>
      <c r="Q103" s="3">
        <v>0</v>
      </c>
      <c r="R103" s="6">
        <v>3</v>
      </c>
      <c r="S103" s="2">
        <v>0</v>
      </c>
      <c r="T103" s="3">
        <v>0</v>
      </c>
      <c r="U103" s="4">
        <v>0</v>
      </c>
      <c r="V103" s="5">
        <v>0</v>
      </c>
      <c r="W103" s="1">
        <v>0</v>
      </c>
      <c r="X103" s="1">
        <v>0</v>
      </c>
      <c r="Y103" s="1">
        <v>10</v>
      </c>
      <c r="Z103" s="38">
        <f t="shared" si="16"/>
        <v>0.3</v>
      </c>
      <c r="AA103" s="65">
        <f t="shared" si="17"/>
        <v>0.3</v>
      </c>
      <c r="AB103" s="10">
        <f t="shared" si="18"/>
        <v>0.047619047619047616</v>
      </c>
      <c r="AC103" s="10">
        <f t="shared" si="18"/>
        <v>0.2857142857142857</v>
      </c>
      <c r="AD103" s="11">
        <f t="shared" si="18"/>
        <v>0.5714285714285714</v>
      </c>
      <c r="AE103" s="54"/>
    </row>
    <row r="104" spans="1:31" ht="12.75">
      <c r="A104" s="13">
        <v>45020</v>
      </c>
      <c r="B104" s="1">
        <v>8</v>
      </c>
      <c r="C104" s="3">
        <v>0</v>
      </c>
      <c r="D104" s="6">
        <v>2</v>
      </c>
      <c r="E104" s="2">
        <v>0</v>
      </c>
      <c r="F104" s="3">
        <v>0</v>
      </c>
      <c r="G104" s="4">
        <v>0</v>
      </c>
      <c r="H104" s="5">
        <v>0</v>
      </c>
      <c r="I104" s="1">
        <v>0</v>
      </c>
      <c r="J104" s="1">
        <v>0</v>
      </c>
      <c r="K104" s="1">
        <v>10</v>
      </c>
      <c r="L104" s="38">
        <f t="shared" si="14"/>
        <v>0.2</v>
      </c>
      <c r="M104" s="65">
        <f t="shared" si="15"/>
        <v>0.2</v>
      </c>
      <c r="N104" s="10">
        <f t="shared" si="19"/>
        <v>0.45454545454545453</v>
      </c>
      <c r="O104" s="11">
        <f t="shared" si="20"/>
        <v>0.8636363636363636</v>
      </c>
      <c r="P104" s="1">
        <v>8</v>
      </c>
      <c r="Q104" s="3">
        <v>0</v>
      </c>
      <c r="R104" s="6">
        <v>2</v>
      </c>
      <c r="S104" s="2">
        <v>0</v>
      </c>
      <c r="T104" s="3">
        <v>0</v>
      </c>
      <c r="U104" s="4">
        <v>0</v>
      </c>
      <c r="V104" s="5">
        <v>0</v>
      </c>
      <c r="W104" s="1">
        <v>0</v>
      </c>
      <c r="X104" s="1">
        <v>0</v>
      </c>
      <c r="Y104" s="1">
        <v>10</v>
      </c>
      <c r="Z104" s="38">
        <f t="shared" si="16"/>
        <v>0.2</v>
      </c>
      <c r="AA104" s="65">
        <f t="shared" si="17"/>
        <v>0.2</v>
      </c>
      <c r="AB104" s="10">
        <f t="shared" si="18"/>
        <v>0.045454545454545456</v>
      </c>
      <c r="AC104" s="10">
        <f t="shared" si="18"/>
        <v>0.3181818181818182</v>
      </c>
      <c r="AD104" s="11">
        <f t="shared" si="18"/>
        <v>0.5909090909090909</v>
      </c>
      <c r="AE104" s="54"/>
    </row>
    <row r="105" spans="1:31" ht="12.75">
      <c r="A105" s="13">
        <v>45021</v>
      </c>
      <c r="B105" s="1">
        <v>9</v>
      </c>
      <c r="C105" s="3">
        <v>0</v>
      </c>
      <c r="D105" s="6">
        <v>0</v>
      </c>
      <c r="E105" s="2">
        <v>0</v>
      </c>
      <c r="F105" s="3">
        <v>0</v>
      </c>
      <c r="G105" s="4">
        <v>0</v>
      </c>
      <c r="H105" s="5">
        <v>0</v>
      </c>
      <c r="I105" s="1">
        <v>0</v>
      </c>
      <c r="J105" s="1">
        <v>0</v>
      </c>
      <c r="K105" s="1">
        <v>9</v>
      </c>
      <c r="L105" s="38">
        <f t="shared" si="14"/>
        <v>0</v>
      </c>
      <c r="M105" s="65">
        <f t="shared" si="15"/>
        <v>0</v>
      </c>
      <c r="N105" s="10">
        <f t="shared" si="19"/>
        <v>0.45454545454545453</v>
      </c>
      <c r="O105" s="11">
        <f t="shared" si="20"/>
        <v>0.8636363636363636</v>
      </c>
      <c r="P105" s="1">
        <v>5</v>
      </c>
      <c r="Q105" s="3">
        <v>0</v>
      </c>
      <c r="R105" s="6">
        <v>4</v>
      </c>
      <c r="S105" s="2">
        <v>0</v>
      </c>
      <c r="T105" s="3">
        <v>0</v>
      </c>
      <c r="U105" s="4">
        <v>0</v>
      </c>
      <c r="V105" s="5">
        <v>0</v>
      </c>
      <c r="W105" s="1">
        <v>0</v>
      </c>
      <c r="X105" s="1">
        <v>0</v>
      </c>
      <c r="Y105" s="1">
        <v>9</v>
      </c>
      <c r="Z105" s="38">
        <f t="shared" si="16"/>
        <v>0.4444444444444444</v>
      </c>
      <c r="AA105" s="65">
        <f t="shared" si="17"/>
        <v>0.4444444444444444</v>
      </c>
      <c r="AB105" s="10">
        <f t="shared" si="18"/>
        <v>0.045454545454545456</v>
      </c>
      <c r="AC105" s="10">
        <f t="shared" si="18"/>
        <v>0.3181818181818182</v>
      </c>
      <c r="AD105" s="11">
        <f t="shared" si="18"/>
        <v>0.5909090909090909</v>
      </c>
      <c r="AE105" s="54"/>
    </row>
    <row r="106" spans="1:31" ht="12.75">
      <c r="A106" s="13">
        <v>45022</v>
      </c>
      <c r="B106" s="1">
        <v>8</v>
      </c>
      <c r="C106" s="3">
        <v>0</v>
      </c>
      <c r="D106" s="6">
        <v>1</v>
      </c>
      <c r="E106" s="2">
        <v>0</v>
      </c>
      <c r="F106" s="3">
        <v>0</v>
      </c>
      <c r="G106" s="4">
        <v>0</v>
      </c>
      <c r="H106" s="5">
        <v>0</v>
      </c>
      <c r="I106" s="1">
        <v>0</v>
      </c>
      <c r="J106" s="1">
        <v>0</v>
      </c>
      <c r="K106" s="1">
        <v>9</v>
      </c>
      <c r="L106" s="38">
        <f t="shared" si="14"/>
        <v>0.1111111111111111</v>
      </c>
      <c r="M106" s="65">
        <f t="shared" si="15"/>
        <v>0.1111111111111111</v>
      </c>
      <c r="N106" s="10">
        <f t="shared" si="19"/>
        <v>0.4090909090909091</v>
      </c>
      <c r="O106" s="11">
        <f t="shared" si="20"/>
        <v>0.8636363636363636</v>
      </c>
      <c r="P106" s="1">
        <v>8</v>
      </c>
      <c r="Q106" s="3">
        <v>0</v>
      </c>
      <c r="R106" s="6">
        <v>1</v>
      </c>
      <c r="S106" s="2">
        <v>0</v>
      </c>
      <c r="T106" s="3">
        <v>0</v>
      </c>
      <c r="U106" s="4">
        <v>0</v>
      </c>
      <c r="V106" s="5">
        <v>0</v>
      </c>
      <c r="W106" s="1">
        <v>0</v>
      </c>
      <c r="X106" s="1">
        <v>0</v>
      </c>
      <c r="Y106" s="1">
        <v>9</v>
      </c>
      <c r="Z106" s="38">
        <f t="shared" si="16"/>
        <v>0.1111111111111111</v>
      </c>
      <c r="AA106" s="65">
        <f t="shared" si="17"/>
        <v>0.1111111111111111</v>
      </c>
      <c r="AB106" s="10">
        <f t="shared" si="18"/>
        <v>0.045454545454545456</v>
      </c>
      <c r="AC106" s="10">
        <f t="shared" si="18"/>
        <v>0.3181818181818182</v>
      </c>
      <c r="AD106" s="11">
        <f t="shared" si="18"/>
        <v>0.5909090909090909</v>
      </c>
      <c r="AE106" s="54"/>
    </row>
    <row r="107" spans="1:31" ht="12.75">
      <c r="A107" s="13">
        <v>45023</v>
      </c>
      <c r="B107" s="1">
        <v>14</v>
      </c>
      <c r="C107" s="3">
        <v>0</v>
      </c>
      <c r="D107" s="6">
        <v>1</v>
      </c>
      <c r="E107" s="2">
        <v>0</v>
      </c>
      <c r="F107" s="3">
        <v>0</v>
      </c>
      <c r="G107" s="4">
        <v>0</v>
      </c>
      <c r="H107" s="5">
        <v>0</v>
      </c>
      <c r="I107" s="1">
        <v>0</v>
      </c>
      <c r="J107" s="1">
        <v>0</v>
      </c>
      <c r="K107" s="1">
        <v>15</v>
      </c>
      <c r="L107" s="38">
        <f t="shared" si="14"/>
        <v>0.06666666666666667</v>
      </c>
      <c r="M107" s="65">
        <f t="shared" si="15"/>
        <v>0.06666666666666667</v>
      </c>
      <c r="N107" s="10">
        <f t="shared" si="19"/>
        <v>0.45454545454545453</v>
      </c>
      <c r="O107" s="11">
        <f t="shared" si="20"/>
        <v>0.8636363636363636</v>
      </c>
      <c r="P107" s="1">
        <v>9</v>
      </c>
      <c r="Q107" s="3">
        <v>0</v>
      </c>
      <c r="R107" s="6">
        <v>5</v>
      </c>
      <c r="S107" s="2">
        <v>0</v>
      </c>
      <c r="T107" s="3">
        <v>0</v>
      </c>
      <c r="U107" s="4">
        <v>0</v>
      </c>
      <c r="V107" s="5">
        <v>1</v>
      </c>
      <c r="W107" s="1">
        <v>0</v>
      </c>
      <c r="X107" s="1">
        <v>0</v>
      </c>
      <c r="Y107" s="1">
        <v>15</v>
      </c>
      <c r="Z107" s="38">
        <f t="shared" si="16"/>
        <v>0.3333333333333333</v>
      </c>
      <c r="AA107" s="65">
        <f t="shared" si="17"/>
        <v>0.4</v>
      </c>
      <c r="AB107" s="10">
        <f t="shared" si="18"/>
        <v>0.045454545454545456</v>
      </c>
      <c r="AC107" s="10">
        <f t="shared" si="18"/>
        <v>0.2727272727272727</v>
      </c>
      <c r="AD107" s="11">
        <f t="shared" si="18"/>
        <v>0.5909090909090909</v>
      </c>
      <c r="AE107" s="54"/>
    </row>
    <row r="108" spans="1:31" ht="12.75">
      <c r="A108" s="13">
        <v>45026</v>
      </c>
      <c r="B108" s="1">
        <v>7</v>
      </c>
      <c r="C108" s="3">
        <v>0</v>
      </c>
      <c r="D108" s="6">
        <v>1</v>
      </c>
      <c r="E108" s="2">
        <v>0</v>
      </c>
      <c r="F108" s="3">
        <v>0</v>
      </c>
      <c r="G108" s="4">
        <v>0</v>
      </c>
      <c r="H108" s="5">
        <v>0</v>
      </c>
      <c r="I108" s="1">
        <v>0</v>
      </c>
      <c r="J108" s="1">
        <v>0</v>
      </c>
      <c r="K108" s="1">
        <v>8</v>
      </c>
      <c r="L108" s="38">
        <f t="shared" si="14"/>
        <v>0.125</v>
      </c>
      <c r="M108" s="65">
        <f t="shared" si="15"/>
        <v>0.125</v>
      </c>
      <c r="N108" s="10">
        <f t="shared" si="19"/>
        <v>0.47619047619047616</v>
      </c>
      <c r="O108" s="11">
        <f t="shared" si="20"/>
        <v>0.9047619047619048</v>
      </c>
      <c r="P108" s="1">
        <v>7</v>
      </c>
      <c r="Q108" s="3">
        <v>0</v>
      </c>
      <c r="R108" s="6">
        <v>1</v>
      </c>
      <c r="S108" s="2">
        <v>0</v>
      </c>
      <c r="T108" s="3">
        <v>0</v>
      </c>
      <c r="U108" s="4">
        <v>0</v>
      </c>
      <c r="V108" s="5">
        <v>0</v>
      </c>
      <c r="W108" s="1">
        <v>0</v>
      </c>
      <c r="X108" s="1">
        <v>0</v>
      </c>
      <c r="Y108" s="1">
        <v>8</v>
      </c>
      <c r="Z108" s="38">
        <f t="shared" si="16"/>
        <v>0.125</v>
      </c>
      <c r="AA108" s="65">
        <f t="shared" si="17"/>
        <v>0.125</v>
      </c>
      <c r="AB108" s="10">
        <f t="shared" si="18"/>
        <v>0.047619047619047616</v>
      </c>
      <c r="AC108" s="10">
        <f t="shared" si="18"/>
        <v>0.3333333333333333</v>
      </c>
      <c r="AD108" s="11">
        <f t="shared" si="18"/>
        <v>0.6190476190476191</v>
      </c>
      <c r="AE108" s="54"/>
    </row>
    <row r="109" spans="1:31" ht="12.75">
      <c r="A109" s="13">
        <v>45027</v>
      </c>
      <c r="B109" s="1">
        <v>7</v>
      </c>
      <c r="C109" s="3">
        <v>0</v>
      </c>
      <c r="D109" s="6">
        <v>2</v>
      </c>
      <c r="E109" s="2">
        <v>0</v>
      </c>
      <c r="F109" s="3">
        <v>0</v>
      </c>
      <c r="G109" s="4">
        <v>0</v>
      </c>
      <c r="H109" s="5">
        <v>0</v>
      </c>
      <c r="I109" s="1">
        <v>0</v>
      </c>
      <c r="J109" s="1">
        <v>0</v>
      </c>
      <c r="K109" s="1">
        <v>9</v>
      </c>
      <c r="L109" s="38">
        <f t="shared" si="14"/>
        <v>0.2222222222222222</v>
      </c>
      <c r="M109" s="65">
        <f t="shared" si="15"/>
        <v>0.2222222222222222</v>
      </c>
      <c r="N109" s="10">
        <f t="shared" si="19"/>
        <v>0.45454545454545453</v>
      </c>
      <c r="O109" s="11">
        <f t="shared" si="20"/>
        <v>0.9090909090909091</v>
      </c>
      <c r="P109" s="1">
        <v>7</v>
      </c>
      <c r="Q109" s="3">
        <v>0</v>
      </c>
      <c r="R109" s="6">
        <v>2</v>
      </c>
      <c r="S109" s="2">
        <v>0</v>
      </c>
      <c r="T109" s="3">
        <v>0</v>
      </c>
      <c r="U109" s="4">
        <v>0</v>
      </c>
      <c r="V109" s="5">
        <v>0</v>
      </c>
      <c r="W109" s="1">
        <v>0</v>
      </c>
      <c r="X109" s="1">
        <v>0</v>
      </c>
      <c r="Y109" s="1">
        <v>9</v>
      </c>
      <c r="Z109" s="38">
        <f t="shared" si="16"/>
        <v>0.2222222222222222</v>
      </c>
      <c r="AA109" s="65">
        <f t="shared" si="17"/>
        <v>0.2222222222222222</v>
      </c>
      <c r="AB109" s="10">
        <f t="shared" si="18"/>
        <v>0.045454545454545456</v>
      </c>
      <c r="AC109" s="10">
        <f t="shared" si="18"/>
        <v>0.36363636363636365</v>
      </c>
      <c r="AD109" s="11">
        <f t="shared" si="18"/>
        <v>0.6363636363636364</v>
      </c>
      <c r="AE109" s="54"/>
    </row>
    <row r="110" spans="1:31" ht="12.75">
      <c r="A110" s="13">
        <v>45028</v>
      </c>
      <c r="B110" s="1">
        <v>6</v>
      </c>
      <c r="C110" s="3">
        <v>0</v>
      </c>
      <c r="D110" s="6">
        <v>0</v>
      </c>
      <c r="E110" s="2">
        <v>0</v>
      </c>
      <c r="F110" s="3">
        <v>0</v>
      </c>
      <c r="G110" s="4">
        <v>0</v>
      </c>
      <c r="H110" s="5">
        <v>0</v>
      </c>
      <c r="I110" s="1">
        <v>0</v>
      </c>
      <c r="J110" s="1">
        <v>0</v>
      </c>
      <c r="K110" s="1">
        <v>6</v>
      </c>
      <c r="L110" s="38">
        <f t="shared" si="14"/>
        <v>0</v>
      </c>
      <c r="M110" s="65">
        <f t="shared" si="15"/>
        <v>0</v>
      </c>
      <c r="N110" s="10">
        <f t="shared" si="19"/>
        <v>0.45454545454545453</v>
      </c>
      <c r="O110" s="11">
        <f t="shared" si="20"/>
        <v>0.9090909090909091</v>
      </c>
      <c r="P110" s="1">
        <v>6</v>
      </c>
      <c r="Q110" s="3">
        <v>0</v>
      </c>
      <c r="R110" s="6">
        <v>0</v>
      </c>
      <c r="S110" s="2">
        <v>0</v>
      </c>
      <c r="T110" s="3">
        <v>0</v>
      </c>
      <c r="U110" s="4">
        <v>0</v>
      </c>
      <c r="V110" s="5">
        <v>0</v>
      </c>
      <c r="W110" s="1">
        <v>0</v>
      </c>
      <c r="X110" s="1">
        <v>0</v>
      </c>
      <c r="Y110" s="1">
        <v>6</v>
      </c>
      <c r="Z110" s="38">
        <f t="shared" si="16"/>
        <v>0</v>
      </c>
      <c r="AA110" s="65">
        <f t="shared" si="17"/>
        <v>0</v>
      </c>
      <c r="AB110" s="10">
        <f t="shared" si="18"/>
        <v>0.09090909090909091</v>
      </c>
      <c r="AC110" s="10">
        <f t="shared" si="18"/>
        <v>0.36363636363636365</v>
      </c>
      <c r="AD110" s="11">
        <f t="shared" si="18"/>
        <v>0.6363636363636364</v>
      </c>
      <c r="AE110" s="54"/>
    </row>
    <row r="111" spans="1:31" ht="12.75">
      <c r="A111" s="13">
        <v>45029</v>
      </c>
      <c r="B111" s="1">
        <v>7</v>
      </c>
      <c r="C111" s="3">
        <v>0</v>
      </c>
      <c r="D111" s="6">
        <v>0</v>
      </c>
      <c r="E111" s="2">
        <v>1</v>
      </c>
      <c r="F111" s="3">
        <v>0</v>
      </c>
      <c r="G111" s="4">
        <v>0</v>
      </c>
      <c r="H111" s="5">
        <v>0</v>
      </c>
      <c r="I111" s="1">
        <v>0</v>
      </c>
      <c r="J111" s="1">
        <v>0</v>
      </c>
      <c r="K111" s="1">
        <v>8</v>
      </c>
      <c r="L111" s="38">
        <f t="shared" si="14"/>
        <v>0</v>
      </c>
      <c r="M111" s="65">
        <f t="shared" si="15"/>
        <v>0.125</v>
      </c>
      <c r="N111" s="10">
        <f t="shared" si="19"/>
        <v>0.4090909090909091</v>
      </c>
      <c r="O111" s="11">
        <f t="shared" si="20"/>
        <v>0.9090909090909091</v>
      </c>
      <c r="P111" s="1">
        <v>7</v>
      </c>
      <c r="Q111" s="3">
        <v>0</v>
      </c>
      <c r="R111" s="6">
        <v>1</v>
      </c>
      <c r="S111" s="2">
        <v>0</v>
      </c>
      <c r="T111" s="3">
        <v>0</v>
      </c>
      <c r="U111" s="4">
        <v>0</v>
      </c>
      <c r="V111" s="5">
        <v>0</v>
      </c>
      <c r="W111" s="1">
        <v>0</v>
      </c>
      <c r="X111" s="1">
        <v>0</v>
      </c>
      <c r="Y111" s="1">
        <v>8</v>
      </c>
      <c r="Z111" s="38">
        <f t="shared" si="16"/>
        <v>0.125</v>
      </c>
      <c r="AA111" s="65">
        <f t="shared" si="17"/>
        <v>0.125</v>
      </c>
      <c r="AB111" s="10">
        <f t="shared" si="18"/>
        <v>0.09090909090909091</v>
      </c>
      <c r="AC111" s="10">
        <f t="shared" si="18"/>
        <v>0.36363636363636365</v>
      </c>
      <c r="AD111" s="11">
        <f t="shared" si="18"/>
        <v>0.6363636363636364</v>
      </c>
      <c r="AE111" s="54"/>
    </row>
    <row r="112" spans="1:31" ht="12.75">
      <c r="A112" s="13">
        <v>45030</v>
      </c>
      <c r="B112" s="1">
        <v>4</v>
      </c>
      <c r="C112" s="3">
        <v>0</v>
      </c>
      <c r="D112" s="6">
        <v>0</v>
      </c>
      <c r="E112" s="2">
        <v>0</v>
      </c>
      <c r="F112" s="3">
        <v>0</v>
      </c>
      <c r="G112" s="4">
        <v>0</v>
      </c>
      <c r="H112" s="5">
        <v>0</v>
      </c>
      <c r="I112" s="1">
        <v>0</v>
      </c>
      <c r="J112" s="1">
        <v>0</v>
      </c>
      <c r="K112" s="1">
        <v>4</v>
      </c>
      <c r="L112" s="38">
        <f t="shared" si="14"/>
        <v>0</v>
      </c>
      <c r="M112" s="65">
        <f t="shared" si="15"/>
        <v>0</v>
      </c>
      <c r="N112" s="10">
        <f t="shared" si="19"/>
        <v>0.4090909090909091</v>
      </c>
      <c r="O112" s="11">
        <f t="shared" si="20"/>
        <v>0.9090909090909091</v>
      </c>
      <c r="P112" s="1">
        <v>3</v>
      </c>
      <c r="Q112" s="3">
        <v>0</v>
      </c>
      <c r="R112" s="6">
        <v>1</v>
      </c>
      <c r="S112" s="2">
        <v>0</v>
      </c>
      <c r="T112" s="3">
        <v>0</v>
      </c>
      <c r="U112" s="4">
        <v>0</v>
      </c>
      <c r="V112" s="5">
        <v>0</v>
      </c>
      <c r="W112" s="1">
        <v>0</v>
      </c>
      <c r="X112" s="1">
        <v>0</v>
      </c>
      <c r="Y112" s="1">
        <v>4</v>
      </c>
      <c r="Z112" s="38">
        <f t="shared" si="16"/>
        <v>0.25</v>
      </c>
      <c r="AA112" s="65">
        <f t="shared" si="17"/>
        <v>0.25</v>
      </c>
      <c r="AB112" s="10">
        <f t="shared" si="18"/>
        <v>0.045454545454545456</v>
      </c>
      <c r="AC112" s="10">
        <f t="shared" si="18"/>
        <v>0.3181818181818182</v>
      </c>
      <c r="AD112" s="11">
        <f t="shared" si="18"/>
        <v>0.6363636363636364</v>
      </c>
      <c r="AE112" s="54"/>
    </row>
    <row r="113" spans="1:31" ht="12.75">
      <c r="A113" s="13">
        <v>45033</v>
      </c>
      <c r="B113" s="1">
        <v>8</v>
      </c>
      <c r="C113" s="3">
        <v>0</v>
      </c>
      <c r="D113" s="6">
        <v>0</v>
      </c>
      <c r="E113" s="2">
        <v>0</v>
      </c>
      <c r="F113" s="3">
        <v>0</v>
      </c>
      <c r="G113" s="4">
        <v>0</v>
      </c>
      <c r="H113" s="5">
        <v>0</v>
      </c>
      <c r="I113" s="1">
        <v>0</v>
      </c>
      <c r="J113" s="1">
        <v>0</v>
      </c>
      <c r="K113" s="1">
        <v>8</v>
      </c>
      <c r="L113" s="38">
        <f t="shared" si="14"/>
        <v>0</v>
      </c>
      <c r="M113" s="65">
        <f t="shared" si="15"/>
        <v>0</v>
      </c>
      <c r="N113" s="10">
        <f t="shared" si="19"/>
        <v>0.47619047619047616</v>
      </c>
      <c r="O113" s="11">
        <f t="shared" si="20"/>
        <v>0.9523809523809523</v>
      </c>
      <c r="P113" s="1">
        <v>6</v>
      </c>
      <c r="Q113" s="3">
        <v>0</v>
      </c>
      <c r="R113" s="6">
        <v>2</v>
      </c>
      <c r="S113" s="2">
        <v>0</v>
      </c>
      <c r="T113" s="3">
        <v>0</v>
      </c>
      <c r="U113" s="4">
        <v>0</v>
      </c>
      <c r="V113" s="5">
        <v>0</v>
      </c>
      <c r="W113" s="1">
        <v>0</v>
      </c>
      <c r="X113" s="1">
        <v>0</v>
      </c>
      <c r="Y113" s="1">
        <v>8</v>
      </c>
      <c r="Z113" s="38">
        <f t="shared" si="16"/>
        <v>0.25</v>
      </c>
      <c r="AA113" s="65">
        <f t="shared" si="17"/>
        <v>0.25</v>
      </c>
      <c r="AB113" s="10">
        <f t="shared" si="18"/>
        <v>0.047619047619047616</v>
      </c>
      <c r="AC113" s="10">
        <f t="shared" si="18"/>
        <v>0.3333333333333333</v>
      </c>
      <c r="AD113" s="11">
        <f t="shared" si="18"/>
        <v>0.6666666666666666</v>
      </c>
      <c r="AE113" s="54"/>
    </row>
    <row r="114" spans="1:31" ht="12.75">
      <c r="A114" s="13">
        <v>45034</v>
      </c>
      <c r="B114" s="1">
        <v>12</v>
      </c>
      <c r="C114" s="3">
        <v>0</v>
      </c>
      <c r="D114" s="6">
        <v>0</v>
      </c>
      <c r="E114" s="2">
        <v>0</v>
      </c>
      <c r="F114" s="3">
        <v>0</v>
      </c>
      <c r="G114" s="4">
        <v>0</v>
      </c>
      <c r="H114" s="5">
        <v>0</v>
      </c>
      <c r="I114" s="1">
        <v>0</v>
      </c>
      <c r="J114" s="1">
        <v>0</v>
      </c>
      <c r="K114" s="1">
        <v>12</v>
      </c>
      <c r="L114" s="38">
        <f t="shared" si="14"/>
        <v>0</v>
      </c>
      <c r="M114" s="65">
        <f t="shared" si="15"/>
        <v>0</v>
      </c>
      <c r="N114" s="10">
        <f t="shared" si="19"/>
        <v>0.5</v>
      </c>
      <c r="O114" s="11">
        <f t="shared" si="20"/>
        <v>0.9545454545454546</v>
      </c>
      <c r="P114" s="1">
        <v>10</v>
      </c>
      <c r="Q114" s="3">
        <v>0</v>
      </c>
      <c r="R114" s="6">
        <v>2</v>
      </c>
      <c r="S114" s="2">
        <v>0</v>
      </c>
      <c r="T114" s="3">
        <v>0</v>
      </c>
      <c r="U114" s="4">
        <v>0</v>
      </c>
      <c r="V114" s="5">
        <v>0</v>
      </c>
      <c r="W114" s="1">
        <v>0</v>
      </c>
      <c r="X114" s="1">
        <v>0</v>
      </c>
      <c r="Y114" s="1">
        <v>12</v>
      </c>
      <c r="Z114" s="38">
        <f t="shared" si="16"/>
        <v>0.16666666666666666</v>
      </c>
      <c r="AA114" s="65">
        <f t="shared" si="17"/>
        <v>0.16666666666666666</v>
      </c>
      <c r="AB114" s="10">
        <f t="shared" si="18"/>
        <v>0.045454545454545456</v>
      </c>
      <c r="AC114" s="10">
        <f t="shared" si="18"/>
        <v>0.36363636363636365</v>
      </c>
      <c r="AD114" s="11">
        <f t="shared" si="18"/>
        <v>0.6818181818181818</v>
      </c>
      <c r="AE114" s="54"/>
    </row>
    <row r="115" spans="1:31" ht="12.75">
      <c r="A115" s="13">
        <v>45035</v>
      </c>
      <c r="B115" s="1">
        <v>7</v>
      </c>
      <c r="C115" s="3">
        <v>0</v>
      </c>
      <c r="D115" s="6">
        <v>0</v>
      </c>
      <c r="E115" s="2">
        <v>0</v>
      </c>
      <c r="F115" s="3">
        <v>0</v>
      </c>
      <c r="G115" s="4">
        <v>0</v>
      </c>
      <c r="H115" s="5">
        <v>0</v>
      </c>
      <c r="I115" s="1">
        <v>0</v>
      </c>
      <c r="J115" s="1">
        <v>0</v>
      </c>
      <c r="K115" s="1">
        <v>7</v>
      </c>
      <c r="L115" s="38">
        <f t="shared" si="14"/>
        <v>0</v>
      </c>
      <c r="M115" s="65">
        <f t="shared" si="15"/>
        <v>0</v>
      </c>
      <c r="N115" s="10">
        <f t="shared" si="19"/>
        <v>0.5454545454545454</v>
      </c>
      <c r="O115" s="11">
        <f t="shared" si="20"/>
        <v>0.9545454545454546</v>
      </c>
      <c r="P115" s="1">
        <v>5</v>
      </c>
      <c r="Q115" s="3">
        <v>0</v>
      </c>
      <c r="R115" s="6">
        <v>2</v>
      </c>
      <c r="S115" s="2">
        <v>0</v>
      </c>
      <c r="T115" s="3">
        <v>0</v>
      </c>
      <c r="U115" s="4">
        <v>0</v>
      </c>
      <c r="V115" s="5">
        <v>0</v>
      </c>
      <c r="W115" s="1">
        <v>0</v>
      </c>
      <c r="X115" s="1">
        <v>0</v>
      </c>
      <c r="Y115" s="1">
        <v>7</v>
      </c>
      <c r="Z115" s="38">
        <f t="shared" si="16"/>
        <v>0.2857142857142857</v>
      </c>
      <c r="AA115" s="65">
        <f t="shared" si="17"/>
        <v>0.2857142857142857</v>
      </c>
      <c r="AB115" s="10">
        <f t="shared" si="18"/>
        <v>0.045454545454545456</v>
      </c>
      <c r="AC115" s="10">
        <f t="shared" si="18"/>
        <v>0.36363636363636365</v>
      </c>
      <c r="AD115" s="11">
        <f t="shared" si="18"/>
        <v>0.7272727272727273</v>
      </c>
      <c r="AE115" s="54"/>
    </row>
    <row r="116" spans="1:31" ht="12.75">
      <c r="A116" s="13">
        <v>45036</v>
      </c>
      <c r="B116" s="1">
        <v>4</v>
      </c>
      <c r="C116" s="3">
        <v>0</v>
      </c>
      <c r="D116" s="6">
        <v>0</v>
      </c>
      <c r="E116" s="2">
        <v>0</v>
      </c>
      <c r="F116" s="3">
        <v>0</v>
      </c>
      <c r="G116" s="4">
        <v>0</v>
      </c>
      <c r="H116" s="5">
        <v>0</v>
      </c>
      <c r="I116" s="1">
        <v>0</v>
      </c>
      <c r="J116" s="1">
        <v>0</v>
      </c>
      <c r="K116" s="1">
        <v>4</v>
      </c>
      <c r="L116" s="38">
        <f t="shared" si="14"/>
        <v>0</v>
      </c>
      <c r="M116" s="65">
        <f t="shared" si="15"/>
        <v>0</v>
      </c>
      <c r="N116" s="10">
        <f t="shared" si="19"/>
        <v>0.5454545454545454</v>
      </c>
      <c r="O116" s="11">
        <f t="shared" si="20"/>
        <v>0.9545454545454546</v>
      </c>
      <c r="P116" s="1">
        <v>3</v>
      </c>
      <c r="Q116" s="3">
        <v>0</v>
      </c>
      <c r="R116" s="6">
        <v>1</v>
      </c>
      <c r="S116" s="2">
        <v>0</v>
      </c>
      <c r="T116" s="3">
        <v>0</v>
      </c>
      <c r="U116" s="4">
        <v>0</v>
      </c>
      <c r="V116" s="5">
        <v>0</v>
      </c>
      <c r="W116" s="1">
        <v>0</v>
      </c>
      <c r="X116" s="1">
        <v>0</v>
      </c>
      <c r="Y116" s="1">
        <v>4</v>
      </c>
      <c r="Z116" s="38">
        <f t="shared" si="16"/>
        <v>0.25</v>
      </c>
      <c r="AA116" s="65">
        <f t="shared" si="17"/>
        <v>0.25</v>
      </c>
      <c r="AB116" s="10">
        <f t="shared" si="18"/>
        <v>0.045454545454545456</v>
      </c>
      <c r="AC116" s="10">
        <f t="shared" si="18"/>
        <v>0.36363636363636365</v>
      </c>
      <c r="AD116" s="11">
        <f t="shared" si="18"/>
        <v>0.7727272727272727</v>
      </c>
      <c r="AE116" s="54"/>
    </row>
    <row r="117" spans="1:31" ht="12.75">
      <c r="A117" s="13">
        <v>45037</v>
      </c>
      <c r="B117" s="1">
        <v>3</v>
      </c>
      <c r="C117" s="3">
        <v>0</v>
      </c>
      <c r="D117" s="6">
        <v>0</v>
      </c>
      <c r="E117" s="2">
        <v>0</v>
      </c>
      <c r="F117" s="3">
        <v>0</v>
      </c>
      <c r="G117" s="4">
        <v>0</v>
      </c>
      <c r="H117" s="5">
        <v>0</v>
      </c>
      <c r="I117" s="1">
        <v>0</v>
      </c>
      <c r="J117" s="1">
        <v>0</v>
      </c>
      <c r="K117" s="1">
        <v>3</v>
      </c>
      <c r="L117" s="38">
        <f t="shared" si="14"/>
        <v>0</v>
      </c>
      <c r="M117" s="65">
        <f t="shared" si="15"/>
        <v>0</v>
      </c>
      <c r="N117" s="10">
        <f t="shared" si="19"/>
        <v>0.5454545454545454</v>
      </c>
      <c r="O117" s="11">
        <f t="shared" si="20"/>
        <v>0.9545454545454546</v>
      </c>
      <c r="P117" s="1">
        <v>3</v>
      </c>
      <c r="Q117" s="3">
        <v>0</v>
      </c>
      <c r="R117" s="6">
        <v>0</v>
      </c>
      <c r="S117" s="2">
        <v>0</v>
      </c>
      <c r="T117" s="3">
        <v>0</v>
      </c>
      <c r="U117" s="4">
        <v>0</v>
      </c>
      <c r="V117" s="5">
        <v>0</v>
      </c>
      <c r="W117" s="1">
        <v>0</v>
      </c>
      <c r="X117" s="1">
        <v>0</v>
      </c>
      <c r="Y117" s="1">
        <v>3</v>
      </c>
      <c r="Z117" s="38">
        <f t="shared" si="16"/>
        <v>0</v>
      </c>
      <c r="AA117" s="65">
        <f t="shared" si="17"/>
        <v>0</v>
      </c>
      <c r="AB117" s="10">
        <f t="shared" si="18"/>
        <v>0.09090909090909091</v>
      </c>
      <c r="AC117" s="10">
        <f t="shared" si="18"/>
        <v>0.4090909090909091</v>
      </c>
      <c r="AD117" s="11">
        <f t="shared" si="18"/>
        <v>0.7727272727272727</v>
      </c>
      <c r="AE117" s="54"/>
    </row>
    <row r="118" spans="1:31" ht="12.75">
      <c r="A118" s="13">
        <v>45040</v>
      </c>
      <c r="B118" s="1">
        <v>5</v>
      </c>
      <c r="C118" s="3">
        <v>0</v>
      </c>
      <c r="D118" s="6">
        <v>2</v>
      </c>
      <c r="E118" s="2">
        <v>0</v>
      </c>
      <c r="F118" s="3">
        <v>0</v>
      </c>
      <c r="G118" s="4">
        <v>0</v>
      </c>
      <c r="H118" s="5">
        <v>0</v>
      </c>
      <c r="I118" s="1">
        <v>0</v>
      </c>
      <c r="J118" s="1">
        <v>0</v>
      </c>
      <c r="K118" s="1">
        <v>7</v>
      </c>
      <c r="L118" s="38">
        <f t="shared" si="14"/>
        <v>0.2857142857142857</v>
      </c>
      <c r="M118" s="65">
        <f t="shared" si="15"/>
        <v>0.2857142857142857</v>
      </c>
      <c r="N118" s="10">
        <f t="shared" si="19"/>
        <v>0.5238095238095238</v>
      </c>
      <c r="O118" s="11">
        <f t="shared" si="20"/>
        <v>0.9047619047619048</v>
      </c>
      <c r="P118" s="1">
        <v>5</v>
      </c>
      <c r="Q118" s="3">
        <v>0</v>
      </c>
      <c r="R118" s="6">
        <v>2</v>
      </c>
      <c r="S118" s="2">
        <v>0</v>
      </c>
      <c r="T118" s="3">
        <v>0</v>
      </c>
      <c r="U118" s="4">
        <v>0</v>
      </c>
      <c r="V118" s="5">
        <v>0</v>
      </c>
      <c r="W118" s="1">
        <v>0</v>
      </c>
      <c r="X118" s="1">
        <v>0</v>
      </c>
      <c r="Y118" s="1">
        <v>7</v>
      </c>
      <c r="Z118" s="38">
        <f t="shared" si="16"/>
        <v>0.2857142857142857</v>
      </c>
      <c r="AA118" s="65">
        <f t="shared" si="17"/>
        <v>0.2857142857142857</v>
      </c>
      <c r="AB118" s="10">
        <f aca="true" t="shared" si="21" ref="AB118:AD137">SUMPRODUCT(($A118-$A97:$A118&lt;30)*($Y97:$Y118&lt;&gt;0)*($AA97:$AA118&lt;AB$16)*1)/SUMPRODUCT(($A118-$A97:$A118&lt;30)*($Y97:$Y118&lt;&gt;0)*1)</f>
        <v>0.09523809523809523</v>
      </c>
      <c r="AC118" s="10">
        <f t="shared" si="21"/>
        <v>0.42857142857142855</v>
      </c>
      <c r="AD118" s="11">
        <f t="shared" si="21"/>
        <v>0.8571428571428571</v>
      </c>
      <c r="AE118" s="54"/>
    </row>
    <row r="119" spans="1:31" ht="12.75">
      <c r="A119" s="13">
        <v>45041</v>
      </c>
      <c r="B119" s="1">
        <v>2</v>
      </c>
      <c r="C119" s="3">
        <v>0</v>
      </c>
      <c r="D119" s="6">
        <v>4</v>
      </c>
      <c r="E119" s="2">
        <v>0</v>
      </c>
      <c r="F119" s="3">
        <v>0</v>
      </c>
      <c r="G119" s="4">
        <v>0</v>
      </c>
      <c r="H119" s="5">
        <v>0</v>
      </c>
      <c r="I119" s="1">
        <v>0</v>
      </c>
      <c r="J119" s="1">
        <v>0</v>
      </c>
      <c r="K119" s="1">
        <v>6</v>
      </c>
      <c r="L119" s="38">
        <f t="shared" si="14"/>
        <v>0.6666666666666666</v>
      </c>
      <c r="M119" s="65">
        <f t="shared" si="15"/>
        <v>0.6666666666666666</v>
      </c>
      <c r="N119" s="10">
        <f t="shared" si="19"/>
        <v>0.5</v>
      </c>
      <c r="O119" s="11">
        <f t="shared" si="20"/>
        <v>0.8636363636363636</v>
      </c>
      <c r="P119" s="1">
        <v>4</v>
      </c>
      <c r="Q119" s="3">
        <v>0</v>
      </c>
      <c r="R119" s="6">
        <v>2</v>
      </c>
      <c r="S119" s="2">
        <v>0</v>
      </c>
      <c r="T119" s="3">
        <v>0</v>
      </c>
      <c r="U119" s="4">
        <v>0</v>
      </c>
      <c r="V119" s="5">
        <v>0</v>
      </c>
      <c r="W119" s="1">
        <v>0</v>
      </c>
      <c r="X119" s="1">
        <v>0</v>
      </c>
      <c r="Y119" s="1">
        <v>6</v>
      </c>
      <c r="Z119" s="38">
        <f t="shared" si="16"/>
        <v>0.3333333333333333</v>
      </c>
      <c r="AA119" s="65">
        <f t="shared" si="17"/>
        <v>0.3333333333333333</v>
      </c>
      <c r="AB119" s="10">
        <f t="shared" si="21"/>
        <v>0.09090909090909091</v>
      </c>
      <c r="AC119" s="10">
        <f t="shared" si="21"/>
        <v>0.4090909090909091</v>
      </c>
      <c r="AD119" s="11">
        <f t="shared" si="21"/>
        <v>0.8636363636363636</v>
      </c>
      <c r="AE119" s="54"/>
    </row>
    <row r="120" spans="1:31" ht="12.75">
      <c r="A120" s="13">
        <v>45042</v>
      </c>
      <c r="B120" s="1">
        <v>6</v>
      </c>
      <c r="C120" s="3">
        <v>0</v>
      </c>
      <c r="D120" s="6">
        <v>1</v>
      </c>
      <c r="E120" s="2">
        <v>0</v>
      </c>
      <c r="F120" s="3">
        <v>0</v>
      </c>
      <c r="G120" s="4">
        <v>0</v>
      </c>
      <c r="H120" s="5">
        <v>0</v>
      </c>
      <c r="I120" s="1">
        <v>0</v>
      </c>
      <c r="J120" s="1">
        <v>0</v>
      </c>
      <c r="K120" s="1">
        <v>7</v>
      </c>
      <c r="L120" s="38">
        <f t="shared" si="14"/>
        <v>0.14285714285714285</v>
      </c>
      <c r="M120" s="65">
        <f t="shared" si="15"/>
        <v>0.14285714285714285</v>
      </c>
      <c r="N120" s="10">
        <f t="shared" si="19"/>
        <v>0.5</v>
      </c>
      <c r="O120" s="11">
        <f t="shared" si="20"/>
        <v>0.8636363636363636</v>
      </c>
      <c r="P120" s="1">
        <v>6</v>
      </c>
      <c r="Q120" s="3">
        <v>0</v>
      </c>
      <c r="R120" s="6">
        <v>0</v>
      </c>
      <c r="S120" s="2">
        <v>0</v>
      </c>
      <c r="T120" s="3">
        <v>0</v>
      </c>
      <c r="U120" s="4">
        <v>0</v>
      </c>
      <c r="V120" s="5">
        <v>1</v>
      </c>
      <c r="W120" s="1">
        <v>0</v>
      </c>
      <c r="X120" s="1">
        <v>0</v>
      </c>
      <c r="Y120" s="1">
        <v>7</v>
      </c>
      <c r="Z120" s="38">
        <f t="shared" si="16"/>
        <v>0</v>
      </c>
      <c r="AA120" s="65">
        <f t="shared" si="17"/>
        <v>0.14285714285714285</v>
      </c>
      <c r="AB120" s="10">
        <f t="shared" si="21"/>
        <v>0.09090909090909091</v>
      </c>
      <c r="AC120" s="10">
        <f t="shared" si="21"/>
        <v>0.45454545454545453</v>
      </c>
      <c r="AD120" s="11">
        <f t="shared" si="21"/>
        <v>0.9090909090909091</v>
      </c>
      <c r="AE120" s="54"/>
    </row>
    <row r="121" spans="1:31" ht="12.75">
      <c r="A121" s="13">
        <v>45043</v>
      </c>
      <c r="B121" s="1">
        <v>8</v>
      </c>
      <c r="C121" s="3">
        <v>0</v>
      </c>
      <c r="D121" s="6">
        <v>0</v>
      </c>
      <c r="E121" s="2">
        <v>0</v>
      </c>
      <c r="F121" s="3">
        <v>0</v>
      </c>
      <c r="G121" s="4">
        <v>0</v>
      </c>
      <c r="H121" s="5">
        <v>0</v>
      </c>
      <c r="I121" s="1">
        <v>1</v>
      </c>
      <c r="J121" s="1">
        <v>0</v>
      </c>
      <c r="K121" s="1">
        <v>9</v>
      </c>
      <c r="L121" s="38">
        <f t="shared" si="14"/>
        <v>0</v>
      </c>
      <c r="M121" s="65">
        <f t="shared" si="15"/>
        <v>0.1111111111111111</v>
      </c>
      <c r="N121" s="10">
        <f t="shared" si="19"/>
        <v>0.5</v>
      </c>
      <c r="O121" s="11">
        <f t="shared" si="20"/>
        <v>0.9090909090909091</v>
      </c>
      <c r="P121" s="1">
        <v>9</v>
      </c>
      <c r="Q121" s="3">
        <v>0</v>
      </c>
      <c r="R121" s="6">
        <v>0</v>
      </c>
      <c r="S121" s="2">
        <v>0</v>
      </c>
      <c r="T121" s="3">
        <v>0</v>
      </c>
      <c r="U121" s="4">
        <v>0</v>
      </c>
      <c r="V121" s="5">
        <v>0</v>
      </c>
      <c r="W121" s="1">
        <v>0</v>
      </c>
      <c r="X121" s="1">
        <v>0</v>
      </c>
      <c r="Y121" s="1">
        <v>9</v>
      </c>
      <c r="Z121" s="38">
        <f t="shared" si="16"/>
        <v>0</v>
      </c>
      <c r="AA121" s="65">
        <f t="shared" si="17"/>
        <v>0</v>
      </c>
      <c r="AB121" s="10">
        <f t="shared" si="21"/>
        <v>0.13636363636363635</v>
      </c>
      <c r="AC121" s="10">
        <f t="shared" si="21"/>
        <v>0.5</v>
      </c>
      <c r="AD121" s="11">
        <f t="shared" si="21"/>
        <v>0.9545454545454546</v>
      </c>
      <c r="AE121" s="54"/>
    </row>
    <row r="122" spans="1:31" ht="12.75">
      <c r="A122" s="13">
        <v>45044</v>
      </c>
      <c r="B122" s="1">
        <v>3</v>
      </c>
      <c r="C122" s="3">
        <v>0</v>
      </c>
      <c r="D122" s="6">
        <v>0</v>
      </c>
      <c r="E122" s="2">
        <v>0</v>
      </c>
      <c r="F122" s="3">
        <v>0</v>
      </c>
      <c r="G122" s="4">
        <v>0</v>
      </c>
      <c r="H122" s="5">
        <v>0</v>
      </c>
      <c r="I122" s="1">
        <v>1</v>
      </c>
      <c r="J122" s="1">
        <v>0</v>
      </c>
      <c r="K122" s="1">
        <v>4</v>
      </c>
      <c r="L122" s="38">
        <f t="shared" si="14"/>
        <v>0</v>
      </c>
      <c r="M122" s="65">
        <f t="shared" si="15"/>
        <v>0.25</v>
      </c>
      <c r="N122" s="10">
        <f t="shared" si="19"/>
        <v>0.5</v>
      </c>
      <c r="O122" s="11">
        <f t="shared" si="20"/>
        <v>0.8636363636363636</v>
      </c>
      <c r="P122" s="1">
        <v>3</v>
      </c>
      <c r="Q122" s="3">
        <v>0</v>
      </c>
      <c r="R122" s="6">
        <v>1</v>
      </c>
      <c r="S122" s="2">
        <v>0</v>
      </c>
      <c r="T122" s="3">
        <v>0</v>
      </c>
      <c r="U122" s="4">
        <v>0</v>
      </c>
      <c r="V122" s="5">
        <v>0</v>
      </c>
      <c r="W122" s="1">
        <v>0</v>
      </c>
      <c r="X122" s="1">
        <v>0</v>
      </c>
      <c r="Y122" s="1">
        <v>4</v>
      </c>
      <c r="Z122" s="38">
        <f t="shared" si="16"/>
        <v>0.25</v>
      </c>
      <c r="AA122" s="65">
        <f t="shared" si="17"/>
        <v>0.25</v>
      </c>
      <c r="AB122" s="10">
        <f t="shared" si="21"/>
        <v>0.13636363636363635</v>
      </c>
      <c r="AC122" s="10">
        <f t="shared" si="21"/>
        <v>0.5</v>
      </c>
      <c r="AD122" s="11">
        <f t="shared" si="21"/>
        <v>1</v>
      </c>
      <c r="AE122" s="54"/>
    </row>
    <row r="123" spans="1:31" ht="12.75">
      <c r="A123" s="13">
        <v>45047</v>
      </c>
      <c r="B123" s="1">
        <v>4</v>
      </c>
      <c r="C123" s="3">
        <v>0</v>
      </c>
      <c r="D123" s="6">
        <v>0</v>
      </c>
      <c r="E123" s="2">
        <v>0</v>
      </c>
      <c r="F123" s="3">
        <v>0</v>
      </c>
      <c r="G123" s="4">
        <v>2</v>
      </c>
      <c r="H123" s="5">
        <v>0</v>
      </c>
      <c r="I123" s="1">
        <v>0</v>
      </c>
      <c r="J123" s="1">
        <v>0</v>
      </c>
      <c r="K123" s="1">
        <v>6</v>
      </c>
      <c r="L123" s="38">
        <f t="shared" si="14"/>
        <v>0</v>
      </c>
      <c r="M123" s="65">
        <f t="shared" si="15"/>
        <v>0.3333333333333333</v>
      </c>
      <c r="N123" s="10">
        <f t="shared" si="19"/>
        <v>0.42857142857142855</v>
      </c>
      <c r="O123" s="11">
        <f t="shared" si="20"/>
        <v>0.8095238095238095</v>
      </c>
      <c r="P123" s="1">
        <v>4</v>
      </c>
      <c r="Q123" s="3">
        <v>0</v>
      </c>
      <c r="R123" s="6">
        <v>2</v>
      </c>
      <c r="S123" s="2">
        <v>0</v>
      </c>
      <c r="T123" s="3">
        <v>0</v>
      </c>
      <c r="U123" s="4">
        <v>0</v>
      </c>
      <c r="V123" s="5">
        <v>0</v>
      </c>
      <c r="W123" s="1">
        <v>0</v>
      </c>
      <c r="X123" s="1">
        <v>0</v>
      </c>
      <c r="Y123" s="1">
        <v>6</v>
      </c>
      <c r="Z123" s="38">
        <f t="shared" si="16"/>
        <v>0.3333333333333333</v>
      </c>
      <c r="AA123" s="65">
        <f t="shared" si="17"/>
        <v>0.3333333333333333</v>
      </c>
      <c r="AB123" s="10">
        <f t="shared" si="21"/>
        <v>0.14285714285714285</v>
      </c>
      <c r="AC123" s="10">
        <f t="shared" si="21"/>
        <v>0.47619047619047616</v>
      </c>
      <c r="AD123" s="11">
        <f t="shared" si="21"/>
        <v>1</v>
      </c>
      <c r="AE123" s="54"/>
    </row>
    <row r="124" spans="1:31" ht="12.75">
      <c r="A124" s="13">
        <v>45048</v>
      </c>
      <c r="B124" s="1">
        <v>5</v>
      </c>
      <c r="C124" s="3">
        <v>0</v>
      </c>
      <c r="D124" s="6">
        <v>1</v>
      </c>
      <c r="E124" s="2">
        <v>0</v>
      </c>
      <c r="F124" s="3">
        <v>0</v>
      </c>
      <c r="G124" s="4">
        <v>1</v>
      </c>
      <c r="H124" s="5">
        <v>0</v>
      </c>
      <c r="I124" s="1">
        <v>0</v>
      </c>
      <c r="J124" s="1">
        <v>0</v>
      </c>
      <c r="K124" s="1">
        <v>7</v>
      </c>
      <c r="L124" s="38">
        <f t="shared" si="14"/>
        <v>0.14285714285714285</v>
      </c>
      <c r="M124" s="65">
        <f t="shared" si="15"/>
        <v>0.2857142857142857</v>
      </c>
      <c r="N124" s="10">
        <f t="shared" si="19"/>
        <v>0.4090909090909091</v>
      </c>
      <c r="O124" s="11">
        <f t="shared" si="20"/>
        <v>0.7727272727272727</v>
      </c>
      <c r="P124" s="1">
        <v>6</v>
      </c>
      <c r="Q124" s="3">
        <v>0</v>
      </c>
      <c r="R124" s="6">
        <v>0</v>
      </c>
      <c r="S124" s="2">
        <v>0</v>
      </c>
      <c r="T124" s="3">
        <v>0</v>
      </c>
      <c r="U124" s="4">
        <v>1</v>
      </c>
      <c r="V124" s="5">
        <v>0</v>
      </c>
      <c r="W124" s="1">
        <v>0</v>
      </c>
      <c r="X124" s="1">
        <v>0</v>
      </c>
      <c r="Y124" s="1">
        <v>7</v>
      </c>
      <c r="Z124" s="38">
        <f t="shared" si="16"/>
        <v>0</v>
      </c>
      <c r="AA124" s="65">
        <f t="shared" si="17"/>
        <v>0.14285714285714285</v>
      </c>
      <c r="AB124" s="10">
        <f t="shared" si="21"/>
        <v>0.13636363636363635</v>
      </c>
      <c r="AC124" s="10">
        <f t="shared" si="21"/>
        <v>0.5</v>
      </c>
      <c r="AD124" s="11">
        <f t="shared" si="21"/>
        <v>1</v>
      </c>
      <c r="AE124" s="54"/>
    </row>
    <row r="125" spans="1:31" ht="12.75">
      <c r="A125" s="13">
        <v>45049</v>
      </c>
      <c r="B125" s="1">
        <v>4</v>
      </c>
      <c r="C125" s="3">
        <v>0</v>
      </c>
      <c r="D125" s="6">
        <v>3</v>
      </c>
      <c r="E125" s="2">
        <v>0</v>
      </c>
      <c r="F125" s="3">
        <v>0</v>
      </c>
      <c r="G125" s="4">
        <v>1</v>
      </c>
      <c r="H125" s="5">
        <v>0</v>
      </c>
      <c r="I125" s="1">
        <v>0</v>
      </c>
      <c r="J125" s="1">
        <v>0</v>
      </c>
      <c r="K125" s="1">
        <v>8</v>
      </c>
      <c r="L125" s="38">
        <f t="shared" si="14"/>
        <v>0.375</v>
      </c>
      <c r="M125" s="65">
        <f t="shared" si="15"/>
        <v>0.5</v>
      </c>
      <c r="N125" s="10">
        <f t="shared" si="19"/>
        <v>0.4090909090909091</v>
      </c>
      <c r="O125" s="11">
        <f t="shared" si="20"/>
        <v>0.7272727272727273</v>
      </c>
      <c r="P125" s="1">
        <v>6</v>
      </c>
      <c r="Q125" s="3">
        <v>0</v>
      </c>
      <c r="R125" s="6">
        <v>1</v>
      </c>
      <c r="S125" s="2">
        <v>0</v>
      </c>
      <c r="T125" s="3">
        <v>0</v>
      </c>
      <c r="U125" s="4">
        <v>1</v>
      </c>
      <c r="V125" s="5">
        <v>0</v>
      </c>
      <c r="W125" s="1">
        <v>0</v>
      </c>
      <c r="X125" s="1">
        <v>0</v>
      </c>
      <c r="Y125" s="1">
        <v>8</v>
      </c>
      <c r="Z125" s="38">
        <f t="shared" si="16"/>
        <v>0.125</v>
      </c>
      <c r="AA125" s="65">
        <f t="shared" si="17"/>
        <v>0.25</v>
      </c>
      <c r="AB125" s="10">
        <f t="shared" si="21"/>
        <v>0.13636363636363635</v>
      </c>
      <c r="AC125" s="10">
        <f t="shared" si="21"/>
        <v>0.5</v>
      </c>
      <c r="AD125" s="11">
        <f t="shared" si="21"/>
        <v>1</v>
      </c>
      <c r="AE125" s="54"/>
    </row>
    <row r="126" spans="1:31" ht="12.75">
      <c r="A126" s="13">
        <v>45050</v>
      </c>
      <c r="B126" s="1">
        <v>6</v>
      </c>
      <c r="C126" s="3">
        <v>0</v>
      </c>
      <c r="D126" s="6">
        <v>0</v>
      </c>
      <c r="E126" s="2">
        <v>0</v>
      </c>
      <c r="F126" s="3">
        <v>0</v>
      </c>
      <c r="G126" s="4">
        <v>0</v>
      </c>
      <c r="H126" s="5">
        <v>0</v>
      </c>
      <c r="I126" s="1">
        <v>0</v>
      </c>
      <c r="J126" s="1">
        <v>0</v>
      </c>
      <c r="K126" s="1">
        <v>6</v>
      </c>
      <c r="L126" s="38">
        <f t="shared" si="14"/>
        <v>0</v>
      </c>
      <c r="M126" s="65">
        <f t="shared" si="15"/>
        <v>0</v>
      </c>
      <c r="N126" s="10">
        <f t="shared" si="19"/>
        <v>0.45454545454545453</v>
      </c>
      <c r="O126" s="11">
        <f t="shared" si="20"/>
        <v>0.7272727272727273</v>
      </c>
      <c r="P126" s="1">
        <v>3</v>
      </c>
      <c r="Q126" s="3">
        <v>0</v>
      </c>
      <c r="R126" s="6">
        <v>3</v>
      </c>
      <c r="S126" s="2">
        <v>0</v>
      </c>
      <c r="T126" s="3">
        <v>0</v>
      </c>
      <c r="U126" s="4">
        <v>0</v>
      </c>
      <c r="V126" s="5">
        <v>0</v>
      </c>
      <c r="W126" s="1">
        <v>0</v>
      </c>
      <c r="X126" s="1">
        <v>0</v>
      </c>
      <c r="Y126" s="1">
        <v>6</v>
      </c>
      <c r="Z126" s="38">
        <f t="shared" si="16"/>
        <v>0.5</v>
      </c>
      <c r="AA126" s="65">
        <f t="shared" si="17"/>
        <v>0.5</v>
      </c>
      <c r="AB126" s="10">
        <f t="shared" si="21"/>
        <v>0.13636363636363635</v>
      </c>
      <c r="AC126" s="10">
        <f t="shared" si="21"/>
        <v>0.45454545454545453</v>
      </c>
      <c r="AD126" s="11">
        <f t="shared" si="21"/>
        <v>0.9545454545454546</v>
      </c>
      <c r="AE126" s="54"/>
    </row>
    <row r="127" spans="1:31" ht="12.75">
      <c r="A127" s="13">
        <v>45051</v>
      </c>
      <c r="B127" s="1">
        <v>4</v>
      </c>
      <c r="C127" s="3">
        <v>0</v>
      </c>
      <c r="D127" s="6">
        <v>0</v>
      </c>
      <c r="E127" s="2">
        <v>0</v>
      </c>
      <c r="F127" s="3">
        <v>0</v>
      </c>
      <c r="G127" s="4">
        <v>0</v>
      </c>
      <c r="H127" s="5">
        <v>0</v>
      </c>
      <c r="I127" s="1">
        <v>0</v>
      </c>
      <c r="J127" s="1">
        <v>0</v>
      </c>
      <c r="K127" s="1">
        <v>4</v>
      </c>
      <c r="L127" s="38">
        <f t="shared" si="14"/>
        <v>0</v>
      </c>
      <c r="M127" s="65">
        <f t="shared" si="15"/>
        <v>0</v>
      </c>
      <c r="N127" s="10">
        <f t="shared" si="19"/>
        <v>0.45454545454545453</v>
      </c>
      <c r="O127" s="11">
        <f t="shared" si="20"/>
        <v>0.7272727272727273</v>
      </c>
      <c r="P127" s="1">
        <v>4</v>
      </c>
      <c r="Q127" s="3">
        <v>0</v>
      </c>
      <c r="R127" s="6">
        <v>0</v>
      </c>
      <c r="S127" s="2">
        <v>0</v>
      </c>
      <c r="T127" s="3">
        <v>0</v>
      </c>
      <c r="U127" s="4">
        <v>0</v>
      </c>
      <c r="V127" s="5">
        <v>0</v>
      </c>
      <c r="W127" s="1">
        <v>0</v>
      </c>
      <c r="X127" s="1">
        <v>0</v>
      </c>
      <c r="Y127" s="1">
        <v>4</v>
      </c>
      <c r="Z127" s="38">
        <f t="shared" si="16"/>
        <v>0</v>
      </c>
      <c r="AA127" s="65">
        <f t="shared" si="17"/>
        <v>0</v>
      </c>
      <c r="AB127" s="10">
        <f t="shared" si="21"/>
        <v>0.18181818181818182</v>
      </c>
      <c r="AC127" s="10">
        <f t="shared" si="21"/>
        <v>0.5</v>
      </c>
      <c r="AD127" s="11">
        <f t="shared" si="21"/>
        <v>0.9545454545454546</v>
      </c>
      <c r="AE127" s="54"/>
    </row>
    <row r="128" spans="1:31" ht="12.75">
      <c r="A128" s="13">
        <v>45054</v>
      </c>
      <c r="B128" s="1">
        <v>11</v>
      </c>
      <c r="C128" s="3">
        <v>0</v>
      </c>
      <c r="D128" s="6">
        <v>0</v>
      </c>
      <c r="E128" s="2">
        <v>0</v>
      </c>
      <c r="F128" s="3">
        <v>0</v>
      </c>
      <c r="G128" s="4">
        <v>0</v>
      </c>
      <c r="H128" s="5">
        <v>0</v>
      </c>
      <c r="I128" s="1">
        <v>0</v>
      </c>
      <c r="J128" s="1">
        <v>0</v>
      </c>
      <c r="K128" s="1">
        <v>11</v>
      </c>
      <c r="L128" s="38">
        <f t="shared" si="14"/>
        <v>0</v>
      </c>
      <c r="M128" s="65">
        <f t="shared" si="15"/>
        <v>0</v>
      </c>
      <c r="N128" s="10">
        <f t="shared" si="19"/>
        <v>0.47619047619047616</v>
      </c>
      <c r="O128" s="11">
        <f t="shared" si="20"/>
        <v>0.7142857142857143</v>
      </c>
      <c r="P128" s="1">
        <v>5</v>
      </c>
      <c r="Q128" s="3">
        <v>0</v>
      </c>
      <c r="R128" s="6">
        <v>0</v>
      </c>
      <c r="S128" s="2">
        <v>0</v>
      </c>
      <c r="T128" s="3">
        <v>0</v>
      </c>
      <c r="U128" s="4">
        <v>0</v>
      </c>
      <c r="V128" s="5">
        <v>6</v>
      </c>
      <c r="W128" s="1">
        <v>0</v>
      </c>
      <c r="X128" s="1">
        <v>0</v>
      </c>
      <c r="Y128" s="1">
        <v>11</v>
      </c>
      <c r="Z128" s="38">
        <f t="shared" si="16"/>
        <v>0</v>
      </c>
      <c r="AA128" s="65">
        <f t="shared" si="17"/>
        <v>0.5454545454545454</v>
      </c>
      <c r="AB128" s="10">
        <f t="shared" si="21"/>
        <v>0.19047619047619047</v>
      </c>
      <c r="AC128" s="10">
        <f t="shared" si="21"/>
        <v>0.47619047619047616</v>
      </c>
      <c r="AD128" s="11">
        <f t="shared" si="21"/>
        <v>0.9047619047619048</v>
      </c>
      <c r="AE128" s="54"/>
    </row>
    <row r="129" spans="1:31" ht="12.75">
      <c r="A129" s="13">
        <v>45055</v>
      </c>
      <c r="B129" s="1">
        <v>9</v>
      </c>
      <c r="C129" s="3">
        <v>0</v>
      </c>
      <c r="D129" s="6">
        <v>3</v>
      </c>
      <c r="E129" s="2">
        <v>0</v>
      </c>
      <c r="F129" s="3">
        <v>0</v>
      </c>
      <c r="G129" s="4">
        <v>0</v>
      </c>
      <c r="H129" s="5">
        <v>0</v>
      </c>
      <c r="I129" s="1">
        <v>0</v>
      </c>
      <c r="J129" s="1">
        <v>0</v>
      </c>
      <c r="K129" s="1">
        <v>12</v>
      </c>
      <c r="L129" s="38">
        <f t="shared" si="14"/>
        <v>0.25</v>
      </c>
      <c r="M129" s="65">
        <f t="shared" si="15"/>
        <v>0.25</v>
      </c>
      <c r="N129" s="10">
        <f t="shared" si="19"/>
        <v>0.45454545454545453</v>
      </c>
      <c r="O129" s="11">
        <f t="shared" si="20"/>
        <v>0.6818181818181818</v>
      </c>
      <c r="P129" s="1">
        <v>6</v>
      </c>
      <c r="Q129" s="3">
        <v>0</v>
      </c>
      <c r="R129" s="6">
        <v>6</v>
      </c>
      <c r="S129" s="2">
        <v>0</v>
      </c>
      <c r="T129" s="3">
        <v>0</v>
      </c>
      <c r="U129" s="4">
        <v>0</v>
      </c>
      <c r="V129" s="5">
        <v>0</v>
      </c>
      <c r="W129" s="1">
        <v>0</v>
      </c>
      <c r="X129" s="1">
        <v>0</v>
      </c>
      <c r="Y129" s="1">
        <v>12</v>
      </c>
      <c r="Z129" s="38">
        <f t="shared" si="16"/>
        <v>0.5</v>
      </c>
      <c r="AA129" s="65">
        <f t="shared" si="17"/>
        <v>0.5</v>
      </c>
      <c r="AB129" s="10">
        <f t="shared" si="21"/>
        <v>0.18181818181818182</v>
      </c>
      <c r="AC129" s="10">
        <f t="shared" si="21"/>
        <v>0.45454545454545453</v>
      </c>
      <c r="AD129" s="11">
        <f t="shared" si="21"/>
        <v>0.8636363636363636</v>
      </c>
      <c r="AE129" s="54"/>
    </row>
    <row r="130" spans="1:31" ht="12.75">
      <c r="A130" s="13">
        <v>45056</v>
      </c>
      <c r="B130" s="1">
        <v>11</v>
      </c>
      <c r="C130" s="3">
        <v>0</v>
      </c>
      <c r="D130" s="6">
        <v>1</v>
      </c>
      <c r="E130" s="2">
        <v>0</v>
      </c>
      <c r="F130" s="3">
        <v>0</v>
      </c>
      <c r="G130" s="4">
        <v>0</v>
      </c>
      <c r="H130" s="5">
        <v>0</v>
      </c>
      <c r="I130" s="1">
        <v>0</v>
      </c>
      <c r="J130" s="1">
        <v>0</v>
      </c>
      <c r="K130" s="1">
        <v>12</v>
      </c>
      <c r="L130" s="38">
        <f t="shared" si="14"/>
        <v>0.08333333333333333</v>
      </c>
      <c r="M130" s="65">
        <f t="shared" si="15"/>
        <v>0.08333333333333333</v>
      </c>
      <c r="N130" s="10">
        <f t="shared" si="19"/>
        <v>0.5</v>
      </c>
      <c r="O130" s="11">
        <f t="shared" si="20"/>
        <v>0.6818181818181818</v>
      </c>
      <c r="P130" s="1">
        <v>8</v>
      </c>
      <c r="Q130" s="3">
        <v>0</v>
      </c>
      <c r="R130" s="6">
        <v>4</v>
      </c>
      <c r="S130" s="2">
        <v>0</v>
      </c>
      <c r="T130" s="3">
        <v>0</v>
      </c>
      <c r="U130" s="4">
        <v>0</v>
      </c>
      <c r="V130" s="5">
        <v>0</v>
      </c>
      <c r="W130" s="1">
        <v>0</v>
      </c>
      <c r="X130" s="1">
        <v>0</v>
      </c>
      <c r="Y130" s="1">
        <v>12</v>
      </c>
      <c r="Z130" s="38">
        <f t="shared" si="16"/>
        <v>0.3333333333333333</v>
      </c>
      <c r="AA130" s="65">
        <f t="shared" si="17"/>
        <v>0.3333333333333333</v>
      </c>
      <c r="AB130" s="10">
        <f t="shared" si="21"/>
        <v>0.18181818181818182</v>
      </c>
      <c r="AC130" s="10">
        <f t="shared" si="21"/>
        <v>0.4090909090909091</v>
      </c>
      <c r="AD130" s="11">
        <f t="shared" si="21"/>
        <v>0.8636363636363636</v>
      </c>
      <c r="AE130" s="54"/>
    </row>
    <row r="131" spans="1:31" ht="12.75">
      <c r="A131" s="13">
        <v>45057</v>
      </c>
      <c r="B131" s="1">
        <v>5</v>
      </c>
      <c r="C131" s="3">
        <v>0</v>
      </c>
      <c r="D131" s="6">
        <v>0</v>
      </c>
      <c r="E131" s="2">
        <v>0</v>
      </c>
      <c r="F131" s="3">
        <v>0</v>
      </c>
      <c r="G131" s="4">
        <v>0</v>
      </c>
      <c r="H131" s="5">
        <v>0</v>
      </c>
      <c r="I131" s="1">
        <v>0</v>
      </c>
      <c r="J131" s="1">
        <v>0</v>
      </c>
      <c r="K131" s="1">
        <v>5</v>
      </c>
      <c r="L131" s="38">
        <f t="shared" si="14"/>
        <v>0</v>
      </c>
      <c r="M131" s="65">
        <f t="shared" si="15"/>
        <v>0</v>
      </c>
      <c r="N131" s="10">
        <f t="shared" si="19"/>
        <v>0.5454545454545454</v>
      </c>
      <c r="O131" s="11">
        <f t="shared" si="20"/>
        <v>0.6818181818181818</v>
      </c>
      <c r="P131" s="1">
        <v>3</v>
      </c>
      <c r="Q131" s="3">
        <v>0</v>
      </c>
      <c r="R131" s="6">
        <v>2</v>
      </c>
      <c r="S131" s="2">
        <v>0</v>
      </c>
      <c r="T131" s="3">
        <v>0</v>
      </c>
      <c r="U131" s="4">
        <v>0</v>
      </c>
      <c r="V131" s="5">
        <v>0</v>
      </c>
      <c r="W131" s="1">
        <v>0</v>
      </c>
      <c r="X131" s="1">
        <v>0</v>
      </c>
      <c r="Y131" s="1">
        <v>5</v>
      </c>
      <c r="Z131" s="38">
        <f t="shared" si="16"/>
        <v>0.4</v>
      </c>
      <c r="AA131" s="65">
        <f t="shared" si="17"/>
        <v>0.4</v>
      </c>
      <c r="AB131" s="10">
        <f t="shared" si="21"/>
        <v>0.18181818181818182</v>
      </c>
      <c r="AC131" s="10">
        <f t="shared" si="21"/>
        <v>0.36363636363636365</v>
      </c>
      <c r="AD131" s="11">
        <f t="shared" si="21"/>
        <v>0.8636363636363636</v>
      </c>
      <c r="AE131" s="54"/>
    </row>
    <row r="132" spans="1:31" ht="12.75">
      <c r="A132" s="13">
        <v>45058</v>
      </c>
      <c r="B132" s="1">
        <v>4</v>
      </c>
      <c r="C132" s="3">
        <v>0</v>
      </c>
      <c r="D132" s="6">
        <v>0</v>
      </c>
      <c r="E132" s="2">
        <v>0</v>
      </c>
      <c r="F132" s="3">
        <v>0</v>
      </c>
      <c r="G132" s="4">
        <v>0</v>
      </c>
      <c r="H132" s="5">
        <v>0</v>
      </c>
      <c r="I132" s="1">
        <v>0</v>
      </c>
      <c r="J132" s="1">
        <v>0</v>
      </c>
      <c r="K132" s="1">
        <v>4</v>
      </c>
      <c r="L132" s="38">
        <f t="shared" si="14"/>
        <v>0</v>
      </c>
      <c r="M132" s="65">
        <f t="shared" si="15"/>
        <v>0</v>
      </c>
      <c r="N132" s="10">
        <f t="shared" si="19"/>
        <v>0.5454545454545454</v>
      </c>
      <c r="O132" s="11">
        <f t="shared" si="20"/>
        <v>0.6818181818181818</v>
      </c>
      <c r="P132" s="1">
        <v>2</v>
      </c>
      <c r="Q132" s="3">
        <v>0</v>
      </c>
      <c r="R132" s="6">
        <v>2</v>
      </c>
      <c r="S132" s="2">
        <v>0</v>
      </c>
      <c r="T132" s="3">
        <v>0</v>
      </c>
      <c r="U132" s="4">
        <v>0</v>
      </c>
      <c r="V132" s="5">
        <v>0</v>
      </c>
      <c r="W132" s="1">
        <v>0</v>
      </c>
      <c r="X132" s="1">
        <v>0</v>
      </c>
      <c r="Y132" s="1">
        <v>4</v>
      </c>
      <c r="Z132" s="38">
        <f t="shared" si="16"/>
        <v>0.5</v>
      </c>
      <c r="AA132" s="65">
        <f t="shared" si="17"/>
        <v>0.5</v>
      </c>
      <c r="AB132" s="10">
        <f t="shared" si="21"/>
        <v>0.13636363636363635</v>
      </c>
      <c r="AC132" s="10">
        <f t="shared" si="21"/>
        <v>0.3181818181818182</v>
      </c>
      <c r="AD132" s="11">
        <f t="shared" si="21"/>
        <v>0.8181818181818182</v>
      </c>
      <c r="AE132" s="54"/>
    </row>
    <row r="133" spans="1:31" ht="12.75">
      <c r="A133" s="13">
        <v>45061</v>
      </c>
      <c r="B133" s="1">
        <v>9</v>
      </c>
      <c r="C133" s="3">
        <v>0</v>
      </c>
      <c r="D133" s="6">
        <v>1</v>
      </c>
      <c r="E133" s="2">
        <v>0</v>
      </c>
      <c r="F133" s="3">
        <v>0</v>
      </c>
      <c r="G133" s="4">
        <v>0</v>
      </c>
      <c r="H133" s="5">
        <v>0</v>
      </c>
      <c r="I133" s="1">
        <v>0</v>
      </c>
      <c r="J133" s="1">
        <v>0</v>
      </c>
      <c r="K133" s="1">
        <v>10</v>
      </c>
      <c r="L133" s="38">
        <f t="shared" si="14"/>
        <v>0.1</v>
      </c>
      <c r="M133" s="65">
        <f t="shared" si="15"/>
        <v>0.1</v>
      </c>
      <c r="N133" s="10">
        <f t="shared" si="19"/>
        <v>0.5238095238095238</v>
      </c>
      <c r="O133" s="11">
        <f t="shared" si="20"/>
        <v>0.6666666666666666</v>
      </c>
      <c r="P133" s="1">
        <v>9</v>
      </c>
      <c r="Q133" s="3">
        <v>0</v>
      </c>
      <c r="R133" s="6">
        <v>1</v>
      </c>
      <c r="S133" s="2">
        <v>0</v>
      </c>
      <c r="T133" s="3">
        <v>0</v>
      </c>
      <c r="U133" s="4">
        <v>0</v>
      </c>
      <c r="V133" s="5">
        <v>0</v>
      </c>
      <c r="W133" s="1">
        <v>0</v>
      </c>
      <c r="X133" s="1">
        <v>0</v>
      </c>
      <c r="Y133" s="1">
        <v>10</v>
      </c>
      <c r="Z133" s="38">
        <f t="shared" si="16"/>
        <v>0.1</v>
      </c>
      <c r="AA133" s="65">
        <f t="shared" si="17"/>
        <v>0.1</v>
      </c>
      <c r="AB133" s="10">
        <f t="shared" si="21"/>
        <v>0.14285714285714285</v>
      </c>
      <c r="AC133" s="10">
        <f t="shared" si="21"/>
        <v>0.3333333333333333</v>
      </c>
      <c r="AD133" s="11">
        <f t="shared" si="21"/>
        <v>0.8095238095238095</v>
      </c>
      <c r="AE133" s="54"/>
    </row>
    <row r="134" spans="1:31" ht="12.75">
      <c r="A134" s="13">
        <v>45062</v>
      </c>
      <c r="B134" s="1">
        <v>8</v>
      </c>
      <c r="C134" s="3">
        <v>0</v>
      </c>
      <c r="D134" s="6">
        <v>1</v>
      </c>
      <c r="E134" s="2">
        <v>0</v>
      </c>
      <c r="F134" s="3">
        <v>0</v>
      </c>
      <c r="G134" s="4">
        <v>0</v>
      </c>
      <c r="H134" s="5">
        <v>0</v>
      </c>
      <c r="I134" s="1">
        <v>0</v>
      </c>
      <c r="J134" s="1">
        <v>0</v>
      </c>
      <c r="K134" s="1">
        <v>9</v>
      </c>
      <c r="L134" s="38">
        <f t="shared" si="14"/>
        <v>0.1111111111111111</v>
      </c>
      <c r="M134" s="65">
        <f t="shared" si="15"/>
        <v>0.1111111111111111</v>
      </c>
      <c r="N134" s="10">
        <f t="shared" si="19"/>
        <v>0.5</v>
      </c>
      <c r="O134" s="11">
        <f t="shared" si="20"/>
        <v>0.6818181818181818</v>
      </c>
      <c r="P134" s="1">
        <v>9</v>
      </c>
      <c r="Q134" s="3">
        <v>0</v>
      </c>
      <c r="R134" s="6">
        <v>0</v>
      </c>
      <c r="S134" s="2">
        <v>0</v>
      </c>
      <c r="T134" s="3">
        <v>0</v>
      </c>
      <c r="U134" s="4">
        <v>0</v>
      </c>
      <c r="V134" s="5">
        <v>0</v>
      </c>
      <c r="W134" s="1">
        <v>0</v>
      </c>
      <c r="X134" s="1">
        <v>0</v>
      </c>
      <c r="Y134" s="1">
        <v>9</v>
      </c>
      <c r="Z134" s="38">
        <f t="shared" si="16"/>
        <v>0</v>
      </c>
      <c r="AA134" s="65">
        <f t="shared" si="17"/>
        <v>0</v>
      </c>
      <c r="AB134" s="10">
        <f t="shared" si="21"/>
        <v>0.18181818181818182</v>
      </c>
      <c r="AC134" s="10">
        <f t="shared" si="21"/>
        <v>0.36363636363636365</v>
      </c>
      <c r="AD134" s="11">
        <f t="shared" si="21"/>
        <v>0.8181818181818182</v>
      </c>
      <c r="AE134" s="54"/>
    </row>
    <row r="135" spans="1:31" ht="12.75">
      <c r="A135" s="13">
        <v>45064</v>
      </c>
      <c r="B135" s="1">
        <v>14</v>
      </c>
      <c r="C135" s="3">
        <v>0</v>
      </c>
      <c r="D135" s="6">
        <v>3</v>
      </c>
      <c r="E135" s="2">
        <v>0</v>
      </c>
      <c r="F135" s="3">
        <v>0</v>
      </c>
      <c r="G135" s="4">
        <v>2</v>
      </c>
      <c r="H135" s="5">
        <v>1</v>
      </c>
      <c r="I135" s="1">
        <v>0</v>
      </c>
      <c r="J135" s="1">
        <v>0</v>
      </c>
      <c r="K135" s="1">
        <v>20</v>
      </c>
      <c r="L135" s="38">
        <f t="shared" si="14"/>
        <v>0.15</v>
      </c>
      <c r="M135" s="65">
        <f t="shared" si="15"/>
        <v>0.3</v>
      </c>
      <c r="N135" s="10">
        <f t="shared" si="19"/>
        <v>0.42857142857142855</v>
      </c>
      <c r="O135" s="11">
        <f aca="true" t="shared" si="22" ref="O135:O166">SUMPRODUCT(($A135-$A114:$A135&lt;30)*($M114:$M135&lt;O$16)*1)/SUMPRODUCT(($A135-$A114:$A135&lt;30)*1)</f>
        <v>0.6190476190476191</v>
      </c>
      <c r="P135" s="1">
        <v>13</v>
      </c>
      <c r="Q135" s="3">
        <v>0</v>
      </c>
      <c r="R135" s="6">
        <v>5</v>
      </c>
      <c r="S135" s="2">
        <v>0</v>
      </c>
      <c r="T135" s="3">
        <v>0</v>
      </c>
      <c r="U135" s="4">
        <v>2</v>
      </c>
      <c r="V135" s="5">
        <v>0</v>
      </c>
      <c r="W135" s="1">
        <v>0</v>
      </c>
      <c r="X135" s="1">
        <v>0</v>
      </c>
      <c r="Y135" s="1">
        <v>20</v>
      </c>
      <c r="Z135" s="38">
        <f t="shared" si="16"/>
        <v>0.25</v>
      </c>
      <c r="AA135" s="65">
        <f t="shared" si="17"/>
        <v>0.35</v>
      </c>
      <c r="AB135" s="10">
        <f t="shared" si="21"/>
        <v>0.19047619047619047</v>
      </c>
      <c r="AC135" s="10">
        <f t="shared" si="21"/>
        <v>0.3333333333333333</v>
      </c>
      <c r="AD135" s="11">
        <f t="shared" si="21"/>
        <v>0.8095238095238095</v>
      </c>
      <c r="AE135" s="54"/>
    </row>
    <row r="136" spans="1:31" ht="12.75">
      <c r="A136" s="13">
        <v>45065</v>
      </c>
      <c r="B136" s="1">
        <v>5</v>
      </c>
      <c r="C136" s="3">
        <v>0</v>
      </c>
      <c r="D136" s="6">
        <v>1</v>
      </c>
      <c r="E136" s="2">
        <v>0</v>
      </c>
      <c r="F136" s="3">
        <v>0</v>
      </c>
      <c r="G136" s="4">
        <v>1</v>
      </c>
      <c r="H136" s="5">
        <v>0</v>
      </c>
      <c r="I136" s="1">
        <v>0</v>
      </c>
      <c r="J136" s="1">
        <v>0</v>
      </c>
      <c r="K136" s="1">
        <v>7</v>
      </c>
      <c r="L136" s="38">
        <f t="shared" si="14"/>
        <v>0.14285714285714285</v>
      </c>
      <c r="M136" s="65">
        <f t="shared" si="15"/>
        <v>0.2857142857142857</v>
      </c>
      <c r="N136" s="10">
        <f t="shared" si="19"/>
        <v>0.38095238095238093</v>
      </c>
      <c r="O136" s="11">
        <f t="shared" si="22"/>
        <v>0.5714285714285714</v>
      </c>
      <c r="P136" s="1">
        <v>0</v>
      </c>
      <c r="Q136" s="3">
        <v>0</v>
      </c>
      <c r="R136" s="6">
        <v>2</v>
      </c>
      <c r="S136" s="2">
        <v>0</v>
      </c>
      <c r="T136" s="3">
        <v>0</v>
      </c>
      <c r="U136" s="4">
        <v>4</v>
      </c>
      <c r="V136" s="5">
        <v>1</v>
      </c>
      <c r="W136" s="1">
        <v>0</v>
      </c>
      <c r="X136" s="1">
        <v>0</v>
      </c>
      <c r="Y136" s="1">
        <v>7</v>
      </c>
      <c r="Z136" s="38">
        <f t="shared" si="16"/>
        <v>0.2857142857142857</v>
      </c>
      <c r="AA136" s="65">
        <f t="shared" si="17"/>
        <v>1</v>
      </c>
      <c r="AB136" s="10">
        <f t="shared" si="21"/>
        <v>0.19047619047619047</v>
      </c>
      <c r="AC136" s="10">
        <f t="shared" si="21"/>
        <v>0.3333333333333333</v>
      </c>
      <c r="AD136" s="11">
        <f t="shared" si="21"/>
        <v>0.7619047619047619</v>
      </c>
      <c r="AE136" s="54"/>
    </row>
    <row r="137" spans="1:31" ht="12.75">
      <c r="A137" s="13">
        <v>45068</v>
      </c>
      <c r="B137" s="1">
        <v>5</v>
      </c>
      <c r="C137" s="3">
        <v>0</v>
      </c>
      <c r="D137" s="6">
        <v>1</v>
      </c>
      <c r="E137" s="2">
        <v>0</v>
      </c>
      <c r="F137" s="3">
        <v>0</v>
      </c>
      <c r="G137" s="4">
        <v>0</v>
      </c>
      <c r="H137" s="5">
        <v>0</v>
      </c>
      <c r="I137" s="1">
        <v>0</v>
      </c>
      <c r="J137" s="1">
        <v>0</v>
      </c>
      <c r="K137" s="1">
        <v>6</v>
      </c>
      <c r="L137" s="38">
        <f t="shared" si="14"/>
        <v>0.16666666666666666</v>
      </c>
      <c r="M137" s="65">
        <f t="shared" si="15"/>
        <v>0.16666666666666666</v>
      </c>
      <c r="N137" s="10">
        <f t="shared" si="19"/>
        <v>0.3</v>
      </c>
      <c r="O137" s="11">
        <f t="shared" si="22"/>
        <v>0.55</v>
      </c>
      <c r="P137" s="1">
        <v>1</v>
      </c>
      <c r="Q137" s="3">
        <v>0</v>
      </c>
      <c r="R137" s="6">
        <v>5</v>
      </c>
      <c r="S137" s="2">
        <v>0</v>
      </c>
      <c r="T137" s="3">
        <v>0</v>
      </c>
      <c r="U137" s="4">
        <v>0</v>
      </c>
      <c r="V137" s="5">
        <v>0</v>
      </c>
      <c r="W137" s="1">
        <v>0</v>
      </c>
      <c r="X137" s="1">
        <v>0</v>
      </c>
      <c r="Y137" s="1">
        <v>6</v>
      </c>
      <c r="Z137" s="38">
        <f t="shared" si="16"/>
        <v>0.8333333333333334</v>
      </c>
      <c r="AA137" s="65">
        <f t="shared" si="17"/>
        <v>0.8333333333333334</v>
      </c>
      <c r="AB137" s="10">
        <f t="shared" si="21"/>
        <v>0.15</v>
      </c>
      <c r="AC137" s="10">
        <f t="shared" si="21"/>
        <v>0.3</v>
      </c>
      <c r="AD137" s="11">
        <f t="shared" si="21"/>
        <v>0.7</v>
      </c>
      <c r="AE137" s="54"/>
    </row>
    <row r="138" spans="1:31" ht="12.75">
      <c r="A138" s="13">
        <v>45069</v>
      </c>
      <c r="B138" s="1">
        <v>14</v>
      </c>
      <c r="C138" s="3">
        <v>0</v>
      </c>
      <c r="D138" s="6">
        <v>0</v>
      </c>
      <c r="E138" s="2">
        <v>0</v>
      </c>
      <c r="F138" s="3">
        <v>0</v>
      </c>
      <c r="G138" s="4">
        <v>0</v>
      </c>
      <c r="H138" s="5">
        <v>0</v>
      </c>
      <c r="I138" s="1">
        <v>0</v>
      </c>
      <c r="J138" s="1">
        <v>0</v>
      </c>
      <c r="K138" s="1">
        <v>14</v>
      </c>
      <c r="L138" s="38">
        <f t="shared" si="14"/>
        <v>0</v>
      </c>
      <c r="M138" s="65">
        <f t="shared" si="15"/>
        <v>0</v>
      </c>
      <c r="N138" s="10">
        <f t="shared" si="19"/>
        <v>0.3333333333333333</v>
      </c>
      <c r="O138" s="11">
        <f t="shared" si="22"/>
        <v>0.5714285714285714</v>
      </c>
      <c r="P138" s="1">
        <v>7</v>
      </c>
      <c r="Q138" s="3">
        <v>0</v>
      </c>
      <c r="R138" s="6">
        <v>6</v>
      </c>
      <c r="S138" s="2">
        <v>0</v>
      </c>
      <c r="T138" s="3">
        <v>0</v>
      </c>
      <c r="U138" s="4">
        <v>1</v>
      </c>
      <c r="V138" s="5">
        <v>0</v>
      </c>
      <c r="W138" s="1">
        <v>0</v>
      </c>
      <c r="X138" s="1">
        <v>0</v>
      </c>
      <c r="Y138" s="1">
        <v>14</v>
      </c>
      <c r="Z138" s="38">
        <f t="shared" si="16"/>
        <v>0.42857142857142855</v>
      </c>
      <c r="AA138" s="65">
        <f t="shared" si="17"/>
        <v>0.5</v>
      </c>
      <c r="AB138" s="10">
        <f aca="true" t="shared" si="23" ref="AB138:AD157">SUMPRODUCT(($A138-$A117:$A138&lt;30)*($Y117:$Y138&lt;&gt;0)*($AA117:$AA138&lt;AB$16)*1)/SUMPRODUCT(($A138-$A117:$A138&lt;30)*($Y117:$Y138&lt;&gt;0)*1)</f>
        <v>0.14285714285714285</v>
      </c>
      <c r="AC138" s="10">
        <f t="shared" si="23"/>
        <v>0.2857142857142857</v>
      </c>
      <c r="AD138" s="11">
        <f t="shared" si="23"/>
        <v>0.6666666666666666</v>
      </c>
      <c r="AE138" s="54"/>
    </row>
    <row r="139" spans="1:31" ht="12.75">
      <c r="A139" s="13">
        <v>45070</v>
      </c>
      <c r="B139" s="1">
        <v>6</v>
      </c>
      <c r="C139" s="3">
        <v>0</v>
      </c>
      <c r="D139" s="6">
        <v>0</v>
      </c>
      <c r="E139" s="2">
        <v>0</v>
      </c>
      <c r="F139" s="3">
        <v>0</v>
      </c>
      <c r="G139" s="4">
        <v>0</v>
      </c>
      <c r="H139" s="5">
        <v>0</v>
      </c>
      <c r="I139" s="1">
        <v>0</v>
      </c>
      <c r="J139" s="1">
        <v>0</v>
      </c>
      <c r="K139" s="1">
        <v>6</v>
      </c>
      <c r="L139" s="38">
        <f t="shared" si="14"/>
        <v>0</v>
      </c>
      <c r="M139" s="65">
        <f t="shared" si="15"/>
        <v>0</v>
      </c>
      <c r="N139" s="10">
        <f t="shared" si="19"/>
        <v>0.38095238095238093</v>
      </c>
      <c r="O139" s="11">
        <f t="shared" si="22"/>
        <v>0.6190476190476191</v>
      </c>
      <c r="P139" s="1">
        <v>3</v>
      </c>
      <c r="Q139" s="3">
        <v>0</v>
      </c>
      <c r="R139" s="6">
        <v>3</v>
      </c>
      <c r="S139" s="2">
        <v>0</v>
      </c>
      <c r="T139" s="3">
        <v>0</v>
      </c>
      <c r="U139" s="4">
        <v>0</v>
      </c>
      <c r="V139" s="5">
        <v>0</v>
      </c>
      <c r="W139" s="1">
        <v>0</v>
      </c>
      <c r="X139" s="1">
        <v>0</v>
      </c>
      <c r="Y139" s="1">
        <v>6</v>
      </c>
      <c r="Z139" s="38">
        <f t="shared" si="16"/>
        <v>0.5</v>
      </c>
      <c r="AA139" s="65">
        <f t="shared" si="17"/>
        <v>0.5</v>
      </c>
      <c r="AB139" s="10">
        <f t="shared" si="23"/>
        <v>0.14285714285714285</v>
      </c>
      <c r="AC139" s="10">
        <f t="shared" si="23"/>
        <v>0.2857142857142857</v>
      </c>
      <c r="AD139" s="11">
        <f t="shared" si="23"/>
        <v>0.6190476190476191</v>
      </c>
      <c r="AE139" s="54"/>
    </row>
    <row r="140" spans="1:31" ht="12.75">
      <c r="A140" s="13">
        <v>45072</v>
      </c>
      <c r="B140" s="1">
        <v>16</v>
      </c>
      <c r="C140" s="3">
        <v>0</v>
      </c>
      <c r="D140" s="6">
        <v>2</v>
      </c>
      <c r="E140" s="2">
        <v>0</v>
      </c>
      <c r="F140" s="3">
        <v>0</v>
      </c>
      <c r="G140" s="4">
        <v>0</v>
      </c>
      <c r="H140" s="5">
        <v>1</v>
      </c>
      <c r="I140" s="1">
        <v>0</v>
      </c>
      <c r="J140" s="1">
        <v>0</v>
      </c>
      <c r="K140" s="1">
        <v>19</v>
      </c>
      <c r="L140" s="38">
        <f t="shared" si="14"/>
        <v>0.10526315789473684</v>
      </c>
      <c r="M140" s="65">
        <f t="shared" si="15"/>
        <v>0.15789473684210525</v>
      </c>
      <c r="N140" s="10">
        <f t="shared" si="19"/>
        <v>0.4</v>
      </c>
      <c r="O140" s="11">
        <f t="shared" si="22"/>
        <v>0.65</v>
      </c>
      <c r="P140" s="1">
        <v>11</v>
      </c>
      <c r="Q140" s="3">
        <v>0</v>
      </c>
      <c r="R140" s="6">
        <v>8</v>
      </c>
      <c r="S140" s="2">
        <v>0</v>
      </c>
      <c r="T140" s="3">
        <v>0</v>
      </c>
      <c r="U140" s="4">
        <v>0</v>
      </c>
      <c r="V140" s="5">
        <v>0</v>
      </c>
      <c r="W140" s="1">
        <v>0</v>
      </c>
      <c r="X140" s="1">
        <v>0</v>
      </c>
      <c r="Y140" s="1">
        <v>19</v>
      </c>
      <c r="Z140" s="38">
        <f t="shared" si="16"/>
        <v>0.42105263157894735</v>
      </c>
      <c r="AA140" s="65">
        <f t="shared" si="17"/>
        <v>0.42105263157894735</v>
      </c>
      <c r="AB140" s="10">
        <f t="shared" si="23"/>
        <v>0.15</v>
      </c>
      <c r="AC140" s="10">
        <f t="shared" si="23"/>
        <v>0.25</v>
      </c>
      <c r="AD140" s="11">
        <f t="shared" si="23"/>
        <v>0.6</v>
      </c>
      <c r="AE140" s="54"/>
    </row>
    <row r="141" spans="1:31" ht="12.75">
      <c r="A141" s="13">
        <v>45075</v>
      </c>
      <c r="B141" s="1">
        <v>8</v>
      </c>
      <c r="C141" s="3">
        <v>0</v>
      </c>
      <c r="D141" s="6">
        <v>0</v>
      </c>
      <c r="E141" s="2">
        <v>0</v>
      </c>
      <c r="F141" s="3">
        <v>0</v>
      </c>
      <c r="G141" s="4">
        <v>0</v>
      </c>
      <c r="H141" s="5">
        <v>0</v>
      </c>
      <c r="I141" s="1">
        <v>0</v>
      </c>
      <c r="J141" s="1">
        <v>0</v>
      </c>
      <c r="K141" s="1">
        <v>8</v>
      </c>
      <c r="L141" s="38">
        <f t="shared" si="14"/>
        <v>0</v>
      </c>
      <c r="M141" s="65">
        <f t="shared" si="15"/>
        <v>0</v>
      </c>
      <c r="N141" s="10">
        <f t="shared" si="19"/>
        <v>0.47368421052631576</v>
      </c>
      <c r="O141" s="11">
        <f t="shared" si="22"/>
        <v>0.6842105263157895</v>
      </c>
      <c r="P141" s="1">
        <v>5</v>
      </c>
      <c r="Q141" s="3">
        <v>0</v>
      </c>
      <c r="R141" s="6">
        <v>3</v>
      </c>
      <c r="S141" s="2">
        <v>0</v>
      </c>
      <c r="T141" s="3">
        <v>0</v>
      </c>
      <c r="U141" s="4">
        <v>0</v>
      </c>
      <c r="V141" s="5">
        <v>0</v>
      </c>
      <c r="W141" s="1">
        <v>0</v>
      </c>
      <c r="X141" s="1">
        <v>0</v>
      </c>
      <c r="Y141" s="1">
        <v>8</v>
      </c>
      <c r="Z141" s="38">
        <f t="shared" si="16"/>
        <v>0.375</v>
      </c>
      <c r="AA141" s="65">
        <f t="shared" si="17"/>
        <v>0.375</v>
      </c>
      <c r="AB141" s="10">
        <f t="shared" si="23"/>
        <v>0.10526315789473684</v>
      </c>
      <c r="AC141" s="10">
        <f t="shared" si="23"/>
        <v>0.21052631578947367</v>
      </c>
      <c r="AD141" s="11">
        <f t="shared" si="23"/>
        <v>0.5789473684210527</v>
      </c>
      <c r="AE141" s="54"/>
    </row>
    <row r="142" spans="1:31" ht="12.75">
      <c r="A142" s="13">
        <v>45076</v>
      </c>
      <c r="B142" s="1">
        <v>9</v>
      </c>
      <c r="C142" s="3">
        <v>0</v>
      </c>
      <c r="D142" s="6">
        <v>2</v>
      </c>
      <c r="E142" s="2">
        <v>0</v>
      </c>
      <c r="F142" s="3">
        <v>0</v>
      </c>
      <c r="G142" s="4">
        <v>0</v>
      </c>
      <c r="H142" s="5">
        <v>0</v>
      </c>
      <c r="I142" s="1">
        <v>0</v>
      </c>
      <c r="J142" s="1">
        <v>0</v>
      </c>
      <c r="K142" s="1">
        <v>11</v>
      </c>
      <c r="L142" s="38">
        <f t="shared" si="14"/>
        <v>0.18181818181818182</v>
      </c>
      <c r="M142" s="65">
        <f t="shared" si="15"/>
        <v>0.18181818181818182</v>
      </c>
      <c r="N142" s="10">
        <f t="shared" si="19"/>
        <v>0.45</v>
      </c>
      <c r="O142" s="11">
        <f t="shared" si="22"/>
        <v>0.7</v>
      </c>
      <c r="P142" s="1">
        <v>7</v>
      </c>
      <c r="Q142" s="3">
        <v>0</v>
      </c>
      <c r="R142" s="6">
        <v>4</v>
      </c>
      <c r="S142" s="2">
        <v>0</v>
      </c>
      <c r="T142" s="3">
        <v>0</v>
      </c>
      <c r="U142" s="4">
        <v>0</v>
      </c>
      <c r="V142" s="5">
        <v>0</v>
      </c>
      <c r="W142" s="1">
        <v>0</v>
      </c>
      <c r="X142" s="1">
        <v>0</v>
      </c>
      <c r="Y142" s="1">
        <v>11</v>
      </c>
      <c r="Z142" s="38">
        <f t="shared" si="16"/>
        <v>0.36363636363636365</v>
      </c>
      <c r="AA142" s="65">
        <f t="shared" si="17"/>
        <v>0.36363636363636365</v>
      </c>
      <c r="AB142" s="10">
        <f t="shared" si="23"/>
        <v>0.1</v>
      </c>
      <c r="AC142" s="10">
        <f t="shared" si="23"/>
        <v>0.2</v>
      </c>
      <c r="AD142" s="11">
        <f t="shared" si="23"/>
        <v>0.6</v>
      </c>
      <c r="AE142" s="54"/>
    </row>
    <row r="143" spans="1:31" ht="12.75">
      <c r="A143" s="13">
        <v>45077</v>
      </c>
      <c r="B143" s="1">
        <v>8</v>
      </c>
      <c r="C143" s="3">
        <v>0</v>
      </c>
      <c r="D143" s="6">
        <v>1</v>
      </c>
      <c r="E143" s="2">
        <v>0</v>
      </c>
      <c r="F143" s="3">
        <v>0</v>
      </c>
      <c r="G143" s="4">
        <v>0</v>
      </c>
      <c r="H143" s="5">
        <v>2</v>
      </c>
      <c r="I143" s="1">
        <v>0</v>
      </c>
      <c r="J143" s="1">
        <v>0</v>
      </c>
      <c r="K143" s="1">
        <v>11</v>
      </c>
      <c r="L143" s="38">
        <f t="shared" si="14"/>
        <v>0.09090909090909091</v>
      </c>
      <c r="M143" s="65">
        <f t="shared" si="15"/>
        <v>0.2727272727272727</v>
      </c>
      <c r="N143" s="10">
        <f t="shared" si="19"/>
        <v>0.45</v>
      </c>
      <c r="O143" s="11">
        <f t="shared" si="22"/>
        <v>0.7</v>
      </c>
      <c r="P143" s="1">
        <v>1</v>
      </c>
      <c r="Q143" s="3">
        <v>0</v>
      </c>
      <c r="R143" s="6">
        <v>10</v>
      </c>
      <c r="S143" s="2">
        <v>0</v>
      </c>
      <c r="T143" s="3">
        <v>0</v>
      </c>
      <c r="U143" s="4">
        <v>0</v>
      </c>
      <c r="V143" s="5">
        <v>0</v>
      </c>
      <c r="W143" s="1">
        <v>0</v>
      </c>
      <c r="X143" s="1">
        <v>0</v>
      </c>
      <c r="Y143" s="1">
        <v>11</v>
      </c>
      <c r="Z143" s="38">
        <f t="shared" si="16"/>
        <v>0.9090909090909091</v>
      </c>
      <c r="AA143" s="65">
        <f t="shared" si="17"/>
        <v>0.9090909090909091</v>
      </c>
      <c r="AB143" s="10">
        <f t="shared" si="23"/>
        <v>0.1</v>
      </c>
      <c r="AC143" s="10">
        <f t="shared" si="23"/>
        <v>0.2</v>
      </c>
      <c r="AD143" s="11">
        <f t="shared" si="23"/>
        <v>0.55</v>
      </c>
      <c r="AE143" s="54"/>
    </row>
    <row r="144" spans="1:31" ht="12.75">
      <c r="A144" s="13">
        <v>45078</v>
      </c>
      <c r="B144" s="1">
        <v>5</v>
      </c>
      <c r="C144" s="3">
        <v>0</v>
      </c>
      <c r="D144" s="6">
        <v>1</v>
      </c>
      <c r="E144" s="2">
        <v>0</v>
      </c>
      <c r="F144" s="3">
        <v>0</v>
      </c>
      <c r="G144" s="4">
        <v>0</v>
      </c>
      <c r="H144" s="5">
        <v>0</v>
      </c>
      <c r="I144" s="1">
        <v>0</v>
      </c>
      <c r="J144" s="1">
        <v>0</v>
      </c>
      <c r="K144" s="1">
        <v>6</v>
      </c>
      <c r="L144" s="38">
        <f t="shared" si="14"/>
        <v>0.16666666666666666</v>
      </c>
      <c r="M144" s="65">
        <f t="shared" si="15"/>
        <v>0.16666666666666666</v>
      </c>
      <c r="N144" s="10">
        <f t="shared" si="19"/>
        <v>0.45</v>
      </c>
      <c r="O144" s="11">
        <f t="shared" si="22"/>
        <v>0.75</v>
      </c>
      <c r="P144" s="1">
        <v>0</v>
      </c>
      <c r="Q144" s="3">
        <v>0</v>
      </c>
      <c r="R144" s="6">
        <v>6</v>
      </c>
      <c r="S144" s="2">
        <v>0</v>
      </c>
      <c r="T144" s="3">
        <v>0</v>
      </c>
      <c r="U144" s="4">
        <v>0</v>
      </c>
      <c r="V144" s="5">
        <v>0</v>
      </c>
      <c r="W144" s="1">
        <v>0</v>
      </c>
      <c r="X144" s="1">
        <v>0</v>
      </c>
      <c r="Y144" s="1">
        <v>6</v>
      </c>
      <c r="Z144" s="38">
        <f t="shared" si="16"/>
        <v>1</v>
      </c>
      <c r="AA144" s="65">
        <f t="shared" si="17"/>
        <v>1</v>
      </c>
      <c r="AB144" s="10">
        <f t="shared" si="23"/>
        <v>0.1</v>
      </c>
      <c r="AC144" s="10">
        <f t="shared" si="23"/>
        <v>0.15</v>
      </c>
      <c r="AD144" s="11">
        <f t="shared" si="23"/>
        <v>0.5</v>
      </c>
      <c r="AE144" s="54"/>
    </row>
    <row r="145" spans="1:31" ht="12.75">
      <c r="A145" s="13">
        <v>45079</v>
      </c>
      <c r="B145" s="1">
        <v>5</v>
      </c>
      <c r="C145" s="3">
        <v>0</v>
      </c>
      <c r="D145" s="6">
        <v>4</v>
      </c>
      <c r="E145" s="2">
        <v>1</v>
      </c>
      <c r="F145" s="3">
        <v>0</v>
      </c>
      <c r="G145" s="4">
        <v>0</v>
      </c>
      <c r="H145" s="5">
        <v>1</v>
      </c>
      <c r="I145" s="1">
        <v>0</v>
      </c>
      <c r="J145" s="1">
        <v>0</v>
      </c>
      <c r="K145" s="1">
        <v>11</v>
      </c>
      <c r="L145" s="38">
        <f aca="true" t="shared" si="24" ref="L145:L181">IF(K145,D145/K145,0)</f>
        <v>0.36363636363636365</v>
      </c>
      <c r="M145" s="65">
        <f aca="true" t="shared" si="25" ref="M145:M181">IF(K145,(K145-B145)/K145,0)</f>
        <v>0.5454545454545454</v>
      </c>
      <c r="N145" s="10">
        <f t="shared" si="19"/>
        <v>0.45</v>
      </c>
      <c r="O145" s="11">
        <f t="shared" si="22"/>
        <v>0.75</v>
      </c>
      <c r="P145" s="1">
        <v>4</v>
      </c>
      <c r="Q145" s="3">
        <v>0</v>
      </c>
      <c r="R145" s="6">
        <v>6</v>
      </c>
      <c r="S145" s="2">
        <v>1</v>
      </c>
      <c r="T145" s="3">
        <v>0</v>
      </c>
      <c r="U145" s="4">
        <v>0</v>
      </c>
      <c r="V145" s="5">
        <v>0</v>
      </c>
      <c r="W145" s="1">
        <v>0</v>
      </c>
      <c r="X145" s="1">
        <v>0</v>
      </c>
      <c r="Y145" s="1">
        <v>11</v>
      </c>
      <c r="Z145" s="38">
        <f aca="true" t="shared" si="26" ref="Z145:Z181">IF(Y145,R145/Y145,0)</f>
        <v>0.5454545454545454</v>
      </c>
      <c r="AA145" s="65">
        <f aca="true" t="shared" si="27" ref="AA145:AA181">IF(Y145,(Y145-P145)/Y145,0)</f>
        <v>0.6363636363636364</v>
      </c>
      <c r="AB145" s="10">
        <f t="shared" si="23"/>
        <v>0.1</v>
      </c>
      <c r="AC145" s="10">
        <f t="shared" si="23"/>
        <v>0.15</v>
      </c>
      <c r="AD145" s="11">
        <f t="shared" si="23"/>
        <v>0.45</v>
      </c>
      <c r="AE145" s="54"/>
    </row>
    <row r="146" spans="1:31" ht="12.75">
      <c r="A146" s="13">
        <v>45082</v>
      </c>
      <c r="B146" s="1">
        <v>20</v>
      </c>
      <c r="C146" s="3">
        <v>0</v>
      </c>
      <c r="D146" s="6">
        <v>0</v>
      </c>
      <c r="E146" s="2">
        <v>0</v>
      </c>
      <c r="F146" s="3">
        <v>0</v>
      </c>
      <c r="G146" s="4">
        <v>0</v>
      </c>
      <c r="H146" s="5">
        <v>0</v>
      </c>
      <c r="I146" s="1">
        <v>0</v>
      </c>
      <c r="J146" s="1">
        <v>0</v>
      </c>
      <c r="K146" s="1">
        <v>20</v>
      </c>
      <c r="L146" s="38">
        <f t="shared" si="24"/>
        <v>0</v>
      </c>
      <c r="M146" s="65">
        <f t="shared" si="25"/>
        <v>0</v>
      </c>
      <c r="N146" s="10">
        <f t="shared" si="19"/>
        <v>0.42105263157894735</v>
      </c>
      <c r="O146" s="11">
        <f t="shared" si="22"/>
        <v>0.7368421052631579</v>
      </c>
      <c r="P146" s="1">
        <v>3</v>
      </c>
      <c r="Q146" s="3">
        <v>0</v>
      </c>
      <c r="R146" s="6">
        <v>17</v>
      </c>
      <c r="S146" s="2">
        <v>0</v>
      </c>
      <c r="T146" s="3">
        <v>0</v>
      </c>
      <c r="U146" s="4">
        <v>0</v>
      </c>
      <c r="V146" s="5">
        <v>0</v>
      </c>
      <c r="W146" s="1">
        <v>0</v>
      </c>
      <c r="X146" s="1">
        <v>0</v>
      </c>
      <c r="Y146" s="1">
        <v>20</v>
      </c>
      <c r="Z146" s="38">
        <f t="shared" si="26"/>
        <v>0.85</v>
      </c>
      <c r="AA146" s="65">
        <f t="shared" si="27"/>
        <v>0.85</v>
      </c>
      <c r="AB146" s="10">
        <f t="shared" si="23"/>
        <v>0.05263157894736842</v>
      </c>
      <c r="AC146" s="10">
        <f t="shared" si="23"/>
        <v>0.10526315789473684</v>
      </c>
      <c r="AD146" s="11">
        <f t="shared" si="23"/>
        <v>0.42105263157894735</v>
      </c>
      <c r="AE146" s="54"/>
    </row>
    <row r="147" spans="1:31" ht="12.75">
      <c r="A147" s="13">
        <v>45083</v>
      </c>
      <c r="B147" s="1">
        <v>10</v>
      </c>
      <c r="C147" s="3">
        <v>0</v>
      </c>
      <c r="D147" s="6">
        <v>0</v>
      </c>
      <c r="E147" s="2">
        <v>0</v>
      </c>
      <c r="F147" s="3">
        <v>0</v>
      </c>
      <c r="G147" s="4">
        <v>0</v>
      </c>
      <c r="H147" s="5">
        <v>0</v>
      </c>
      <c r="I147" s="1">
        <v>0</v>
      </c>
      <c r="J147" s="1">
        <v>0</v>
      </c>
      <c r="K147" s="1">
        <v>10</v>
      </c>
      <c r="L147" s="38">
        <f t="shared" si="24"/>
        <v>0</v>
      </c>
      <c r="M147" s="65">
        <f t="shared" si="25"/>
        <v>0</v>
      </c>
      <c r="N147" s="10">
        <f t="shared" si="19"/>
        <v>0.45</v>
      </c>
      <c r="O147" s="11">
        <f t="shared" si="22"/>
        <v>0.75</v>
      </c>
      <c r="P147" s="1">
        <v>1</v>
      </c>
      <c r="Q147" s="3">
        <v>0</v>
      </c>
      <c r="R147" s="6">
        <v>9</v>
      </c>
      <c r="S147" s="2">
        <v>0</v>
      </c>
      <c r="T147" s="3">
        <v>0</v>
      </c>
      <c r="U147" s="4">
        <v>0</v>
      </c>
      <c r="V147" s="5">
        <v>0</v>
      </c>
      <c r="W147" s="1">
        <v>0</v>
      </c>
      <c r="X147" s="1">
        <v>0</v>
      </c>
      <c r="Y147" s="1">
        <v>10</v>
      </c>
      <c r="Z147" s="38">
        <f t="shared" si="26"/>
        <v>0.9</v>
      </c>
      <c r="AA147" s="65">
        <f t="shared" si="27"/>
        <v>0.9</v>
      </c>
      <c r="AB147" s="10">
        <f t="shared" si="23"/>
        <v>0.05</v>
      </c>
      <c r="AC147" s="10">
        <f t="shared" si="23"/>
        <v>0.1</v>
      </c>
      <c r="AD147" s="11">
        <f t="shared" si="23"/>
        <v>0.4</v>
      </c>
      <c r="AE147" s="54"/>
    </row>
    <row r="148" spans="1:31" ht="12.75">
      <c r="A148" s="13">
        <v>45084</v>
      </c>
      <c r="B148" s="1">
        <v>9</v>
      </c>
      <c r="C148" s="3">
        <v>1</v>
      </c>
      <c r="D148" s="6">
        <v>3</v>
      </c>
      <c r="E148" s="2">
        <v>0</v>
      </c>
      <c r="F148" s="3">
        <v>0</v>
      </c>
      <c r="G148" s="4">
        <v>0</v>
      </c>
      <c r="H148" s="5">
        <v>0</v>
      </c>
      <c r="I148" s="1">
        <v>0</v>
      </c>
      <c r="J148" s="1">
        <v>0</v>
      </c>
      <c r="K148" s="1">
        <v>13</v>
      </c>
      <c r="L148" s="38">
        <f t="shared" si="24"/>
        <v>0.23076923076923078</v>
      </c>
      <c r="M148" s="65">
        <f t="shared" si="25"/>
        <v>0.3076923076923077</v>
      </c>
      <c r="N148" s="10">
        <f t="shared" si="19"/>
        <v>0.4</v>
      </c>
      <c r="O148" s="11">
        <f t="shared" si="22"/>
        <v>0.7</v>
      </c>
      <c r="P148" s="1">
        <v>0</v>
      </c>
      <c r="Q148" s="3">
        <v>0</v>
      </c>
      <c r="R148" s="6">
        <v>13</v>
      </c>
      <c r="S148" s="2">
        <v>0</v>
      </c>
      <c r="T148" s="3">
        <v>0</v>
      </c>
      <c r="U148" s="4">
        <v>0</v>
      </c>
      <c r="V148" s="5">
        <v>0</v>
      </c>
      <c r="W148" s="1">
        <v>0</v>
      </c>
      <c r="X148" s="1">
        <v>0</v>
      </c>
      <c r="Y148" s="1">
        <v>13</v>
      </c>
      <c r="Z148" s="38">
        <f t="shared" si="26"/>
        <v>1</v>
      </c>
      <c r="AA148" s="65">
        <f t="shared" si="27"/>
        <v>1</v>
      </c>
      <c r="AB148" s="10">
        <f t="shared" si="23"/>
        <v>0.05</v>
      </c>
      <c r="AC148" s="10">
        <f t="shared" si="23"/>
        <v>0.1</v>
      </c>
      <c r="AD148" s="11">
        <f t="shared" si="23"/>
        <v>0.4</v>
      </c>
      <c r="AE148" s="54"/>
    </row>
    <row r="149" spans="1:31" ht="12.75">
      <c r="A149" s="13">
        <v>45085</v>
      </c>
      <c r="B149" s="1">
        <v>6</v>
      </c>
      <c r="C149" s="3">
        <v>0</v>
      </c>
      <c r="D149" s="6">
        <v>1</v>
      </c>
      <c r="E149" s="2">
        <v>0</v>
      </c>
      <c r="F149" s="3">
        <v>0</v>
      </c>
      <c r="G149" s="4">
        <v>0</v>
      </c>
      <c r="H149" s="5">
        <v>0</v>
      </c>
      <c r="I149" s="1">
        <v>0</v>
      </c>
      <c r="J149" s="1">
        <v>0</v>
      </c>
      <c r="K149" s="1">
        <v>7</v>
      </c>
      <c r="L149" s="38">
        <f t="shared" si="24"/>
        <v>0.14285714285714285</v>
      </c>
      <c r="M149" s="65">
        <f t="shared" si="25"/>
        <v>0.14285714285714285</v>
      </c>
      <c r="N149" s="10">
        <f t="shared" si="19"/>
        <v>0.4</v>
      </c>
      <c r="O149" s="11">
        <f t="shared" si="22"/>
        <v>0.75</v>
      </c>
      <c r="P149" s="1">
        <v>4</v>
      </c>
      <c r="Q149" s="3">
        <v>0</v>
      </c>
      <c r="R149" s="6">
        <v>3</v>
      </c>
      <c r="S149" s="2">
        <v>0</v>
      </c>
      <c r="T149" s="3">
        <v>0</v>
      </c>
      <c r="U149" s="4">
        <v>0</v>
      </c>
      <c r="V149" s="5">
        <v>0</v>
      </c>
      <c r="W149" s="1">
        <v>0</v>
      </c>
      <c r="X149" s="1">
        <v>0</v>
      </c>
      <c r="Y149" s="1">
        <v>7</v>
      </c>
      <c r="Z149" s="38">
        <f t="shared" si="26"/>
        <v>0.42857142857142855</v>
      </c>
      <c r="AA149" s="65">
        <f t="shared" si="27"/>
        <v>0.42857142857142855</v>
      </c>
      <c r="AB149" s="10">
        <f t="shared" si="23"/>
        <v>0.05</v>
      </c>
      <c r="AC149" s="10">
        <f t="shared" si="23"/>
        <v>0.1</v>
      </c>
      <c r="AD149" s="11">
        <f t="shared" si="23"/>
        <v>0.45</v>
      </c>
      <c r="AE149" s="54"/>
    </row>
    <row r="150" spans="1:31" ht="12.75">
      <c r="A150" s="13">
        <v>45086</v>
      </c>
      <c r="B150" s="1">
        <v>4</v>
      </c>
      <c r="C150" s="3">
        <v>0</v>
      </c>
      <c r="D150" s="6">
        <v>1</v>
      </c>
      <c r="E150" s="2">
        <v>0</v>
      </c>
      <c r="F150" s="3">
        <v>0</v>
      </c>
      <c r="G150" s="4">
        <v>0</v>
      </c>
      <c r="H150" s="5">
        <v>1</v>
      </c>
      <c r="I150" s="1">
        <v>0</v>
      </c>
      <c r="J150" s="1">
        <v>0</v>
      </c>
      <c r="K150" s="1">
        <v>6</v>
      </c>
      <c r="L150" s="38">
        <f t="shared" si="24"/>
        <v>0.16666666666666666</v>
      </c>
      <c r="M150" s="65">
        <f t="shared" si="25"/>
        <v>0.3333333333333333</v>
      </c>
      <c r="N150" s="10">
        <f t="shared" si="19"/>
        <v>0.35</v>
      </c>
      <c r="O150" s="11">
        <f t="shared" si="22"/>
        <v>0.7</v>
      </c>
      <c r="P150" s="1">
        <v>3</v>
      </c>
      <c r="Q150" s="3">
        <v>0</v>
      </c>
      <c r="R150" s="6">
        <v>3</v>
      </c>
      <c r="S150" s="2">
        <v>0</v>
      </c>
      <c r="T150" s="3">
        <v>0</v>
      </c>
      <c r="U150" s="4">
        <v>0</v>
      </c>
      <c r="V150" s="5">
        <v>0</v>
      </c>
      <c r="W150" s="1">
        <v>0</v>
      </c>
      <c r="X150" s="1">
        <v>0</v>
      </c>
      <c r="Y150" s="1">
        <v>6</v>
      </c>
      <c r="Z150" s="38">
        <f t="shared" si="26"/>
        <v>0.5</v>
      </c>
      <c r="AA150" s="65">
        <f t="shared" si="27"/>
        <v>0.5</v>
      </c>
      <c r="AB150" s="10">
        <f t="shared" si="23"/>
        <v>0.05</v>
      </c>
      <c r="AC150" s="10">
        <f t="shared" si="23"/>
        <v>0.1</v>
      </c>
      <c r="AD150" s="11">
        <f t="shared" si="23"/>
        <v>0.4</v>
      </c>
      <c r="AE150" s="54"/>
    </row>
    <row r="151" spans="1:31" ht="12.75">
      <c r="A151" s="13">
        <v>45089</v>
      </c>
      <c r="B151" s="1">
        <v>8</v>
      </c>
      <c r="C151" s="3">
        <v>0</v>
      </c>
      <c r="D151" s="6">
        <v>2</v>
      </c>
      <c r="E151" s="2">
        <v>0</v>
      </c>
      <c r="F151" s="3">
        <v>0</v>
      </c>
      <c r="G151" s="4">
        <v>0</v>
      </c>
      <c r="H151" s="5">
        <v>0</v>
      </c>
      <c r="I151" s="1">
        <v>0</v>
      </c>
      <c r="J151" s="1">
        <v>0</v>
      </c>
      <c r="K151" s="1">
        <v>10</v>
      </c>
      <c r="L151" s="38">
        <f t="shared" si="24"/>
        <v>0.2</v>
      </c>
      <c r="M151" s="65">
        <f t="shared" si="25"/>
        <v>0.2</v>
      </c>
      <c r="N151" s="10">
        <f t="shared" si="19"/>
        <v>0.2631578947368421</v>
      </c>
      <c r="O151" s="11">
        <f t="shared" si="22"/>
        <v>0.6842105263157895</v>
      </c>
      <c r="P151" s="1">
        <v>8</v>
      </c>
      <c r="Q151" s="3">
        <v>0</v>
      </c>
      <c r="R151" s="6">
        <v>2</v>
      </c>
      <c r="S151" s="2">
        <v>0</v>
      </c>
      <c r="T151" s="3">
        <v>0</v>
      </c>
      <c r="U151" s="4">
        <v>0</v>
      </c>
      <c r="V151" s="5">
        <v>0</v>
      </c>
      <c r="W151" s="1">
        <v>0</v>
      </c>
      <c r="X151" s="1">
        <v>0</v>
      </c>
      <c r="Y151" s="1">
        <v>10</v>
      </c>
      <c r="Z151" s="38">
        <f t="shared" si="26"/>
        <v>0.2</v>
      </c>
      <c r="AA151" s="65">
        <f t="shared" si="27"/>
        <v>0.2</v>
      </c>
      <c r="AB151" s="10">
        <f t="shared" si="23"/>
        <v>0.05263157894736842</v>
      </c>
      <c r="AC151" s="10">
        <f t="shared" si="23"/>
        <v>0.15789473684210525</v>
      </c>
      <c r="AD151" s="11">
        <f t="shared" si="23"/>
        <v>0.42105263157894735</v>
      </c>
      <c r="AE151" s="54"/>
    </row>
    <row r="152" spans="1:31" ht="12.75">
      <c r="A152" s="13">
        <v>45090</v>
      </c>
      <c r="B152" s="1">
        <v>4</v>
      </c>
      <c r="C152" s="3">
        <v>0</v>
      </c>
      <c r="D152" s="6">
        <v>1</v>
      </c>
      <c r="E152" s="2">
        <v>0</v>
      </c>
      <c r="F152" s="3">
        <v>0</v>
      </c>
      <c r="G152" s="4">
        <v>0</v>
      </c>
      <c r="H152" s="5">
        <v>0</v>
      </c>
      <c r="I152" s="1">
        <v>0</v>
      </c>
      <c r="J152" s="1">
        <v>0</v>
      </c>
      <c r="K152" s="1">
        <v>5</v>
      </c>
      <c r="L152" s="38">
        <f t="shared" si="24"/>
        <v>0.2</v>
      </c>
      <c r="M152" s="65">
        <f t="shared" si="25"/>
        <v>0.2</v>
      </c>
      <c r="N152" s="10">
        <f t="shared" si="19"/>
        <v>0.25</v>
      </c>
      <c r="O152" s="11">
        <f t="shared" si="22"/>
        <v>0.7</v>
      </c>
      <c r="P152" s="1">
        <v>5</v>
      </c>
      <c r="Q152" s="3">
        <v>0</v>
      </c>
      <c r="R152" s="6">
        <v>0</v>
      </c>
      <c r="S152" s="2">
        <v>0</v>
      </c>
      <c r="T152" s="3">
        <v>0</v>
      </c>
      <c r="U152" s="4">
        <v>0</v>
      </c>
      <c r="V152" s="5">
        <v>0</v>
      </c>
      <c r="W152" s="1">
        <v>0</v>
      </c>
      <c r="X152" s="1">
        <v>0</v>
      </c>
      <c r="Y152" s="1">
        <v>5</v>
      </c>
      <c r="Z152" s="38">
        <f t="shared" si="26"/>
        <v>0</v>
      </c>
      <c r="AA152" s="65">
        <f t="shared" si="27"/>
        <v>0</v>
      </c>
      <c r="AB152" s="10">
        <f t="shared" si="23"/>
        <v>0.1</v>
      </c>
      <c r="AC152" s="10">
        <f t="shared" si="23"/>
        <v>0.2</v>
      </c>
      <c r="AD152" s="11">
        <f t="shared" si="23"/>
        <v>0.45</v>
      </c>
      <c r="AE152" s="54"/>
    </row>
    <row r="153" spans="1:31" ht="12.75">
      <c r="A153" s="13">
        <v>45091</v>
      </c>
      <c r="B153" s="1">
        <v>3</v>
      </c>
      <c r="C153" s="3">
        <v>0</v>
      </c>
      <c r="D153" s="6">
        <v>1</v>
      </c>
      <c r="E153" s="2">
        <v>0</v>
      </c>
      <c r="F153" s="3">
        <v>0</v>
      </c>
      <c r="G153" s="4">
        <v>0</v>
      </c>
      <c r="H153" s="5">
        <v>0</v>
      </c>
      <c r="I153" s="1">
        <v>0</v>
      </c>
      <c r="J153" s="1">
        <v>0</v>
      </c>
      <c r="K153" s="1">
        <v>4</v>
      </c>
      <c r="L153" s="38">
        <f t="shared" si="24"/>
        <v>0.25</v>
      </c>
      <c r="M153" s="65">
        <f t="shared" si="25"/>
        <v>0.25</v>
      </c>
      <c r="N153" s="10">
        <f t="shared" si="19"/>
        <v>0.25</v>
      </c>
      <c r="O153" s="11">
        <f t="shared" si="22"/>
        <v>0.65</v>
      </c>
      <c r="P153" s="1">
        <v>4</v>
      </c>
      <c r="Q153" s="3">
        <v>0</v>
      </c>
      <c r="R153" s="6">
        <v>0</v>
      </c>
      <c r="S153" s="2">
        <v>0</v>
      </c>
      <c r="T153" s="3">
        <v>0</v>
      </c>
      <c r="U153" s="4">
        <v>0</v>
      </c>
      <c r="V153" s="5">
        <v>0</v>
      </c>
      <c r="W153" s="1">
        <v>0</v>
      </c>
      <c r="X153" s="1">
        <v>0</v>
      </c>
      <c r="Y153" s="1">
        <v>4</v>
      </c>
      <c r="Z153" s="38">
        <f t="shared" si="26"/>
        <v>0</v>
      </c>
      <c r="AA153" s="65">
        <f t="shared" si="27"/>
        <v>0</v>
      </c>
      <c r="AB153" s="10">
        <f t="shared" si="23"/>
        <v>0.15</v>
      </c>
      <c r="AC153" s="10">
        <f t="shared" si="23"/>
        <v>0.2</v>
      </c>
      <c r="AD153" s="11">
        <f t="shared" si="23"/>
        <v>0.45</v>
      </c>
      <c r="AE153" s="54"/>
    </row>
    <row r="154" spans="1:31" ht="12.75">
      <c r="A154" s="13">
        <v>45092</v>
      </c>
      <c r="B154" s="1">
        <v>6</v>
      </c>
      <c r="C154" s="3">
        <v>0</v>
      </c>
      <c r="D154" s="6">
        <v>2</v>
      </c>
      <c r="E154" s="2">
        <v>0</v>
      </c>
      <c r="F154" s="3">
        <v>0</v>
      </c>
      <c r="G154" s="4">
        <v>0</v>
      </c>
      <c r="H154" s="5">
        <v>0</v>
      </c>
      <c r="I154" s="1">
        <v>0</v>
      </c>
      <c r="J154" s="1">
        <v>0</v>
      </c>
      <c r="K154" s="1">
        <v>8</v>
      </c>
      <c r="L154" s="38">
        <f t="shared" si="24"/>
        <v>0.25</v>
      </c>
      <c r="M154" s="65">
        <f t="shared" si="25"/>
        <v>0.25</v>
      </c>
      <c r="N154" s="10">
        <f t="shared" si="19"/>
        <v>0.25</v>
      </c>
      <c r="O154" s="11">
        <f t="shared" si="22"/>
        <v>0.6</v>
      </c>
      <c r="P154" s="1">
        <v>4</v>
      </c>
      <c r="Q154" s="3">
        <v>0</v>
      </c>
      <c r="R154" s="6">
        <v>4</v>
      </c>
      <c r="S154" s="2">
        <v>0</v>
      </c>
      <c r="T154" s="3">
        <v>0</v>
      </c>
      <c r="U154" s="4">
        <v>0</v>
      </c>
      <c r="V154" s="5">
        <v>0</v>
      </c>
      <c r="W154" s="1">
        <v>0</v>
      </c>
      <c r="X154" s="1">
        <v>0</v>
      </c>
      <c r="Y154" s="1">
        <v>8</v>
      </c>
      <c r="Z154" s="38">
        <f t="shared" si="26"/>
        <v>0.5</v>
      </c>
      <c r="AA154" s="65">
        <f t="shared" si="27"/>
        <v>0.5</v>
      </c>
      <c r="AB154" s="10">
        <f t="shared" si="23"/>
        <v>0.1</v>
      </c>
      <c r="AC154" s="10">
        <f t="shared" si="23"/>
        <v>0.15</v>
      </c>
      <c r="AD154" s="11">
        <f t="shared" si="23"/>
        <v>0.4</v>
      </c>
      <c r="AE154" s="54"/>
    </row>
    <row r="155" spans="1:31" ht="12.75">
      <c r="A155" s="13">
        <v>45093</v>
      </c>
      <c r="B155" s="1">
        <v>10</v>
      </c>
      <c r="C155" s="3">
        <v>0</v>
      </c>
      <c r="D155" s="6">
        <v>0</v>
      </c>
      <c r="E155" s="2">
        <v>0</v>
      </c>
      <c r="F155" s="3">
        <v>0</v>
      </c>
      <c r="G155" s="4">
        <v>0</v>
      </c>
      <c r="H155" s="5">
        <v>0</v>
      </c>
      <c r="I155" s="1">
        <v>0</v>
      </c>
      <c r="J155" s="1">
        <v>0</v>
      </c>
      <c r="K155" s="1">
        <v>10</v>
      </c>
      <c r="L155" s="38">
        <f t="shared" si="24"/>
        <v>0</v>
      </c>
      <c r="M155" s="65">
        <f t="shared" si="25"/>
        <v>0</v>
      </c>
      <c r="N155" s="10">
        <f t="shared" si="19"/>
        <v>0.2857142857142857</v>
      </c>
      <c r="O155" s="11">
        <f t="shared" si="22"/>
        <v>0.6190476190476191</v>
      </c>
      <c r="P155" s="1">
        <v>8</v>
      </c>
      <c r="Q155" s="3">
        <v>0</v>
      </c>
      <c r="R155" s="6">
        <v>2</v>
      </c>
      <c r="S155" s="2">
        <v>0</v>
      </c>
      <c r="T155" s="3">
        <v>0</v>
      </c>
      <c r="U155" s="4">
        <v>0</v>
      </c>
      <c r="V155" s="5">
        <v>0</v>
      </c>
      <c r="W155" s="1">
        <v>0</v>
      </c>
      <c r="X155" s="1">
        <v>0</v>
      </c>
      <c r="Y155" s="1">
        <v>10</v>
      </c>
      <c r="Z155" s="38">
        <f t="shared" si="26"/>
        <v>0.2</v>
      </c>
      <c r="AA155" s="65">
        <f t="shared" si="27"/>
        <v>0.2</v>
      </c>
      <c r="AB155" s="10">
        <f t="shared" si="23"/>
        <v>0.09523809523809523</v>
      </c>
      <c r="AC155" s="10">
        <f t="shared" si="23"/>
        <v>0.19047619047619047</v>
      </c>
      <c r="AD155" s="11">
        <f t="shared" si="23"/>
        <v>0.42857142857142855</v>
      </c>
      <c r="AE155" s="54"/>
    </row>
    <row r="156" spans="1:31" ht="12.75">
      <c r="A156" s="13">
        <v>45096</v>
      </c>
      <c r="B156" s="1">
        <v>16</v>
      </c>
      <c r="C156" s="3">
        <v>0</v>
      </c>
      <c r="D156" s="6">
        <v>2</v>
      </c>
      <c r="E156" s="2">
        <v>0</v>
      </c>
      <c r="F156" s="3">
        <v>0</v>
      </c>
      <c r="G156" s="4">
        <v>0</v>
      </c>
      <c r="H156" s="5">
        <v>0</v>
      </c>
      <c r="I156" s="1">
        <v>0</v>
      </c>
      <c r="J156" s="1">
        <v>0</v>
      </c>
      <c r="K156" s="1">
        <v>18</v>
      </c>
      <c r="L156" s="38">
        <f t="shared" si="24"/>
        <v>0.1111111111111111</v>
      </c>
      <c r="M156" s="65">
        <f t="shared" si="25"/>
        <v>0.1111111111111111</v>
      </c>
      <c r="N156" s="10">
        <f t="shared" si="19"/>
        <v>0.3</v>
      </c>
      <c r="O156" s="11">
        <f t="shared" si="22"/>
        <v>0.7</v>
      </c>
      <c r="P156" s="1">
        <v>16</v>
      </c>
      <c r="Q156" s="3">
        <v>0</v>
      </c>
      <c r="R156" s="6">
        <v>2</v>
      </c>
      <c r="S156" s="2">
        <v>0</v>
      </c>
      <c r="T156" s="3">
        <v>0</v>
      </c>
      <c r="U156" s="4">
        <v>0</v>
      </c>
      <c r="V156" s="5">
        <v>0</v>
      </c>
      <c r="W156" s="1">
        <v>0</v>
      </c>
      <c r="X156" s="1">
        <v>0</v>
      </c>
      <c r="Y156" s="1">
        <v>18</v>
      </c>
      <c r="Z156" s="38">
        <f t="shared" si="26"/>
        <v>0.1111111111111111</v>
      </c>
      <c r="AA156" s="65">
        <f t="shared" si="27"/>
        <v>0.1111111111111111</v>
      </c>
      <c r="AB156" s="10">
        <f t="shared" si="23"/>
        <v>0.1</v>
      </c>
      <c r="AC156" s="10">
        <f t="shared" si="23"/>
        <v>0.25</v>
      </c>
      <c r="AD156" s="11">
        <f t="shared" si="23"/>
        <v>0.45</v>
      </c>
      <c r="AE156" s="54"/>
    </row>
    <row r="157" spans="1:31" ht="12.75">
      <c r="A157" s="13">
        <v>45097</v>
      </c>
      <c r="B157" s="1">
        <v>7</v>
      </c>
      <c r="C157" s="3">
        <v>0</v>
      </c>
      <c r="D157" s="6">
        <v>1</v>
      </c>
      <c r="E157" s="2">
        <v>0</v>
      </c>
      <c r="F157" s="3">
        <v>0</v>
      </c>
      <c r="G157" s="4">
        <v>0</v>
      </c>
      <c r="H157" s="5">
        <v>0</v>
      </c>
      <c r="I157" s="1">
        <v>0</v>
      </c>
      <c r="J157" s="1">
        <v>0</v>
      </c>
      <c r="K157" s="1">
        <v>8</v>
      </c>
      <c r="L157" s="38">
        <f t="shared" si="24"/>
        <v>0.125</v>
      </c>
      <c r="M157" s="65">
        <f t="shared" si="25"/>
        <v>0.125</v>
      </c>
      <c r="N157" s="10">
        <f t="shared" si="19"/>
        <v>0.2857142857142857</v>
      </c>
      <c r="O157" s="11">
        <f t="shared" si="22"/>
        <v>0.7142857142857143</v>
      </c>
      <c r="P157" s="1">
        <v>8</v>
      </c>
      <c r="Q157" s="3">
        <v>0</v>
      </c>
      <c r="R157" s="6">
        <v>0</v>
      </c>
      <c r="S157" s="2">
        <v>0</v>
      </c>
      <c r="T157" s="3">
        <v>0</v>
      </c>
      <c r="U157" s="4">
        <v>0</v>
      </c>
      <c r="V157" s="5">
        <v>0</v>
      </c>
      <c r="W157" s="1">
        <v>0</v>
      </c>
      <c r="X157" s="1">
        <v>0</v>
      </c>
      <c r="Y157" s="1">
        <v>8</v>
      </c>
      <c r="Z157" s="38">
        <f t="shared" si="26"/>
        <v>0</v>
      </c>
      <c r="AA157" s="65">
        <f t="shared" si="27"/>
        <v>0</v>
      </c>
      <c r="AB157" s="10">
        <f t="shared" si="23"/>
        <v>0.14285714285714285</v>
      </c>
      <c r="AC157" s="10">
        <f t="shared" si="23"/>
        <v>0.2857142857142857</v>
      </c>
      <c r="AD157" s="11">
        <f t="shared" si="23"/>
        <v>0.47619047619047616</v>
      </c>
      <c r="AE157" s="54"/>
    </row>
    <row r="158" spans="1:31" ht="12.75">
      <c r="A158" s="13">
        <v>45098</v>
      </c>
      <c r="B158" s="1">
        <v>5</v>
      </c>
      <c r="C158" s="3">
        <v>0</v>
      </c>
      <c r="D158" s="6">
        <v>1</v>
      </c>
      <c r="E158" s="2">
        <v>0</v>
      </c>
      <c r="F158" s="3">
        <v>0</v>
      </c>
      <c r="G158" s="4">
        <v>0</v>
      </c>
      <c r="H158" s="5">
        <v>0</v>
      </c>
      <c r="I158" s="1">
        <v>0</v>
      </c>
      <c r="J158" s="1">
        <v>0</v>
      </c>
      <c r="K158" s="1">
        <v>6</v>
      </c>
      <c r="L158" s="38">
        <f t="shared" si="24"/>
        <v>0.16666666666666666</v>
      </c>
      <c r="M158" s="65">
        <f t="shared" si="25"/>
        <v>0.16666666666666666</v>
      </c>
      <c r="N158" s="10">
        <f t="shared" si="19"/>
        <v>0.2857142857142857</v>
      </c>
      <c r="O158" s="11">
        <f t="shared" si="22"/>
        <v>0.7142857142857143</v>
      </c>
      <c r="P158" s="1">
        <v>3</v>
      </c>
      <c r="Q158" s="3">
        <v>0</v>
      </c>
      <c r="R158" s="6">
        <v>3</v>
      </c>
      <c r="S158" s="2">
        <v>0</v>
      </c>
      <c r="T158" s="3">
        <v>0</v>
      </c>
      <c r="U158" s="4">
        <v>0</v>
      </c>
      <c r="V158" s="5">
        <v>0</v>
      </c>
      <c r="W158" s="1">
        <v>0</v>
      </c>
      <c r="X158" s="1">
        <v>0</v>
      </c>
      <c r="Y158" s="1">
        <v>6</v>
      </c>
      <c r="Z158" s="38">
        <f t="shared" si="26"/>
        <v>0.5</v>
      </c>
      <c r="AA158" s="65">
        <f t="shared" si="27"/>
        <v>0.5</v>
      </c>
      <c r="AB158" s="10">
        <f aca="true" t="shared" si="28" ref="AB158:AD177">SUMPRODUCT(($A158-$A137:$A158&lt;30)*($Y137:$Y158&lt;&gt;0)*($AA137:$AA158&lt;AB$16)*1)/SUMPRODUCT(($A158-$A137:$A158&lt;30)*($Y137:$Y158&lt;&gt;0)*1)</f>
        <v>0.14285714285714285</v>
      </c>
      <c r="AC158" s="10">
        <f t="shared" si="28"/>
        <v>0.2857142857142857</v>
      </c>
      <c r="AD158" s="11">
        <f t="shared" si="28"/>
        <v>0.47619047619047616</v>
      </c>
      <c r="AE158" s="54"/>
    </row>
    <row r="159" spans="1:31" ht="12.75">
      <c r="A159" s="13">
        <v>45099</v>
      </c>
      <c r="B159" s="1">
        <v>3</v>
      </c>
      <c r="C159" s="3">
        <v>0</v>
      </c>
      <c r="D159" s="6">
        <v>0</v>
      </c>
      <c r="E159" s="2">
        <v>0</v>
      </c>
      <c r="F159" s="3">
        <v>0</v>
      </c>
      <c r="G159" s="4">
        <v>0</v>
      </c>
      <c r="H159" s="5">
        <v>0</v>
      </c>
      <c r="I159" s="1">
        <v>0</v>
      </c>
      <c r="J159" s="1">
        <v>0</v>
      </c>
      <c r="K159" s="1">
        <v>3</v>
      </c>
      <c r="L159" s="38">
        <f t="shared" si="24"/>
        <v>0</v>
      </c>
      <c r="M159" s="65">
        <f t="shared" si="25"/>
        <v>0</v>
      </c>
      <c r="N159" s="10">
        <f t="shared" si="19"/>
        <v>0.2857142857142857</v>
      </c>
      <c r="O159" s="11">
        <f t="shared" si="22"/>
        <v>0.7142857142857143</v>
      </c>
      <c r="P159" s="1">
        <v>3</v>
      </c>
      <c r="Q159" s="3">
        <v>0</v>
      </c>
      <c r="R159" s="6">
        <v>0</v>
      </c>
      <c r="S159" s="2">
        <v>0</v>
      </c>
      <c r="T159" s="3">
        <v>0</v>
      </c>
      <c r="U159" s="4">
        <v>0</v>
      </c>
      <c r="V159" s="5">
        <v>0</v>
      </c>
      <c r="W159" s="1">
        <v>0</v>
      </c>
      <c r="X159" s="1">
        <v>0</v>
      </c>
      <c r="Y159" s="1">
        <v>3</v>
      </c>
      <c r="Z159" s="38">
        <f t="shared" si="26"/>
        <v>0</v>
      </c>
      <c r="AA159" s="65">
        <f t="shared" si="27"/>
        <v>0</v>
      </c>
      <c r="AB159" s="10">
        <f t="shared" si="28"/>
        <v>0.19047619047619047</v>
      </c>
      <c r="AC159" s="10">
        <f t="shared" si="28"/>
        <v>0.3333333333333333</v>
      </c>
      <c r="AD159" s="11">
        <f t="shared" si="28"/>
        <v>0.5238095238095238</v>
      </c>
      <c r="AE159" s="54"/>
    </row>
    <row r="160" spans="1:31" ht="12.75">
      <c r="A160" s="13">
        <v>45100</v>
      </c>
      <c r="B160" s="1">
        <v>6</v>
      </c>
      <c r="C160" s="3">
        <v>1</v>
      </c>
      <c r="D160" s="6">
        <v>2</v>
      </c>
      <c r="E160" s="2">
        <v>0</v>
      </c>
      <c r="F160" s="3">
        <v>0</v>
      </c>
      <c r="G160" s="4">
        <v>0</v>
      </c>
      <c r="H160" s="5">
        <v>0</v>
      </c>
      <c r="I160" s="1">
        <v>0</v>
      </c>
      <c r="J160" s="1">
        <v>0</v>
      </c>
      <c r="K160" s="1">
        <v>9</v>
      </c>
      <c r="L160" s="38">
        <f t="shared" si="24"/>
        <v>0.2222222222222222</v>
      </c>
      <c r="M160" s="65">
        <f t="shared" si="25"/>
        <v>0.3333333333333333</v>
      </c>
      <c r="N160" s="10">
        <f t="shared" si="19"/>
        <v>0.23809523809523808</v>
      </c>
      <c r="O160" s="11">
        <f t="shared" si="22"/>
        <v>0.6666666666666666</v>
      </c>
      <c r="P160" s="1">
        <v>6</v>
      </c>
      <c r="Q160" s="3">
        <v>2</v>
      </c>
      <c r="R160" s="6">
        <v>1</v>
      </c>
      <c r="S160" s="2">
        <v>0</v>
      </c>
      <c r="T160" s="3">
        <v>0</v>
      </c>
      <c r="U160" s="4">
        <v>0</v>
      </c>
      <c r="V160" s="5">
        <v>0</v>
      </c>
      <c r="W160" s="1">
        <v>0</v>
      </c>
      <c r="X160" s="1">
        <v>0</v>
      </c>
      <c r="Y160" s="1">
        <v>9</v>
      </c>
      <c r="Z160" s="38">
        <f t="shared" si="26"/>
        <v>0.1111111111111111</v>
      </c>
      <c r="AA160" s="65">
        <f t="shared" si="27"/>
        <v>0.3333333333333333</v>
      </c>
      <c r="AB160" s="10">
        <f t="shared" si="28"/>
        <v>0.19047619047619047</v>
      </c>
      <c r="AC160" s="10">
        <f t="shared" si="28"/>
        <v>0.3333333333333333</v>
      </c>
      <c r="AD160" s="11">
        <f t="shared" si="28"/>
        <v>0.5714285714285714</v>
      </c>
      <c r="AE160" s="54"/>
    </row>
    <row r="161" spans="1:31" ht="12.75">
      <c r="A161" s="13">
        <v>45103</v>
      </c>
      <c r="B161" s="1">
        <v>4</v>
      </c>
      <c r="C161" s="3">
        <v>0</v>
      </c>
      <c r="D161" s="6">
        <v>2</v>
      </c>
      <c r="E161" s="2">
        <v>0</v>
      </c>
      <c r="F161" s="3">
        <v>0</v>
      </c>
      <c r="G161" s="4">
        <v>0</v>
      </c>
      <c r="H161" s="5">
        <v>2</v>
      </c>
      <c r="I161" s="1">
        <v>0</v>
      </c>
      <c r="J161" s="1">
        <v>0</v>
      </c>
      <c r="K161" s="1">
        <v>8</v>
      </c>
      <c r="L161" s="38">
        <f t="shared" si="24"/>
        <v>0.25</v>
      </c>
      <c r="M161" s="65">
        <f t="shared" si="25"/>
        <v>0.5</v>
      </c>
      <c r="N161" s="10">
        <f t="shared" si="19"/>
        <v>0.23809523809523808</v>
      </c>
      <c r="O161" s="11">
        <f t="shared" si="22"/>
        <v>0.6190476190476191</v>
      </c>
      <c r="P161" s="1">
        <v>7</v>
      </c>
      <c r="Q161" s="3">
        <v>0</v>
      </c>
      <c r="R161" s="6">
        <v>1</v>
      </c>
      <c r="S161" s="2">
        <v>0</v>
      </c>
      <c r="T161" s="3">
        <v>0</v>
      </c>
      <c r="U161" s="4">
        <v>0</v>
      </c>
      <c r="V161" s="5">
        <v>0</v>
      </c>
      <c r="W161" s="1">
        <v>0</v>
      </c>
      <c r="X161" s="1">
        <v>0</v>
      </c>
      <c r="Y161" s="1">
        <v>8</v>
      </c>
      <c r="Z161" s="38">
        <f t="shared" si="26"/>
        <v>0.125</v>
      </c>
      <c r="AA161" s="65">
        <f t="shared" si="27"/>
        <v>0.125</v>
      </c>
      <c r="AB161" s="10">
        <f t="shared" si="28"/>
        <v>0.19047619047619047</v>
      </c>
      <c r="AC161" s="10">
        <f t="shared" si="28"/>
        <v>0.38095238095238093</v>
      </c>
      <c r="AD161" s="11">
        <f t="shared" si="28"/>
        <v>0.5714285714285714</v>
      </c>
      <c r="AE161" s="54"/>
    </row>
    <row r="162" spans="1:31" ht="12.75">
      <c r="A162" s="13">
        <v>45104</v>
      </c>
      <c r="B162" s="1">
        <v>16</v>
      </c>
      <c r="C162" s="3">
        <v>0</v>
      </c>
      <c r="D162" s="6">
        <v>1</v>
      </c>
      <c r="E162" s="2">
        <v>0</v>
      </c>
      <c r="F162" s="3">
        <v>0</v>
      </c>
      <c r="G162" s="4">
        <v>0</v>
      </c>
      <c r="H162" s="5">
        <v>2</v>
      </c>
      <c r="I162" s="1">
        <v>0</v>
      </c>
      <c r="J162" s="1">
        <v>0</v>
      </c>
      <c r="K162" s="1">
        <v>19</v>
      </c>
      <c r="L162" s="38">
        <f t="shared" si="24"/>
        <v>0.05263157894736842</v>
      </c>
      <c r="M162" s="65">
        <f t="shared" si="25"/>
        <v>0.15789473684210525</v>
      </c>
      <c r="N162" s="10">
        <f t="shared" si="19"/>
        <v>0.22727272727272727</v>
      </c>
      <c r="O162" s="11">
        <f t="shared" si="22"/>
        <v>0.6363636363636364</v>
      </c>
      <c r="P162" s="1">
        <v>15</v>
      </c>
      <c r="Q162" s="3">
        <v>0</v>
      </c>
      <c r="R162" s="6">
        <v>4</v>
      </c>
      <c r="S162" s="2">
        <v>0</v>
      </c>
      <c r="T162" s="3">
        <v>0</v>
      </c>
      <c r="U162" s="4">
        <v>0</v>
      </c>
      <c r="V162" s="5">
        <v>0</v>
      </c>
      <c r="W162" s="1">
        <v>0</v>
      </c>
      <c r="X162" s="1">
        <v>0</v>
      </c>
      <c r="Y162" s="1">
        <v>19</v>
      </c>
      <c r="Z162" s="38">
        <f t="shared" si="26"/>
        <v>0.21052631578947367</v>
      </c>
      <c r="AA162" s="65">
        <f t="shared" si="27"/>
        <v>0.21052631578947367</v>
      </c>
      <c r="AB162" s="10">
        <f t="shared" si="28"/>
        <v>0.18181818181818182</v>
      </c>
      <c r="AC162" s="10">
        <f t="shared" si="28"/>
        <v>0.4090909090909091</v>
      </c>
      <c r="AD162" s="11">
        <f t="shared" si="28"/>
        <v>0.5909090909090909</v>
      </c>
      <c r="AE162" s="54"/>
    </row>
    <row r="163" spans="1:31" ht="12.75">
      <c r="A163" s="13">
        <v>45105</v>
      </c>
      <c r="B163" s="1">
        <v>9</v>
      </c>
      <c r="C163" s="3">
        <v>0</v>
      </c>
      <c r="D163" s="6">
        <v>0</v>
      </c>
      <c r="E163" s="2">
        <v>0</v>
      </c>
      <c r="F163" s="3">
        <v>0</v>
      </c>
      <c r="G163" s="4">
        <v>0</v>
      </c>
      <c r="H163" s="5">
        <v>0</v>
      </c>
      <c r="I163" s="1">
        <v>0</v>
      </c>
      <c r="J163" s="1">
        <v>0</v>
      </c>
      <c r="K163" s="1">
        <v>9</v>
      </c>
      <c r="L163" s="38">
        <f t="shared" si="24"/>
        <v>0</v>
      </c>
      <c r="M163" s="65">
        <f t="shared" si="25"/>
        <v>0</v>
      </c>
      <c r="N163" s="10">
        <f t="shared" si="19"/>
        <v>0.22727272727272727</v>
      </c>
      <c r="O163" s="11">
        <f t="shared" si="22"/>
        <v>0.6363636363636364</v>
      </c>
      <c r="P163" s="1">
        <v>4</v>
      </c>
      <c r="Q163" s="3">
        <v>0</v>
      </c>
      <c r="R163" s="6">
        <v>5</v>
      </c>
      <c r="S163" s="2">
        <v>0</v>
      </c>
      <c r="T163" s="3">
        <v>0</v>
      </c>
      <c r="U163" s="4">
        <v>0</v>
      </c>
      <c r="V163" s="5">
        <v>0</v>
      </c>
      <c r="W163" s="1">
        <v>0</v>
      </c>
      <c r="X163" s="1">
        <v>0</v>
      </c>
      <c r="Y163" s="1">
        <v>9</v>
      </c>
      <c r="Z163" s="38">
        <f t="shared" si="26"/>
        <v>0.5555555555555556</v>
      </c>
      <c r="AA163" s="65">
        <f t="shared" si="27"/>
        <v>0.5555555555555556</v>
      </c>
      <c r="AB163" s="10">
        <f t="shared" si="28"/>
        <v>0.18181818181818182</v>
      </c>
      <c r="AC163" s="10">
        <f t="shared" si="28"/>
        <v>0.4090909090909091</v>
      </c>
      <c r="AD163" s="11">
        <f t="shared" si="28"/>
        <v>0.5454545454545454</v>
      </c>
      <c r="AE163" s="54"/>
    </row>
    <row r="164" spans="1:31" ht="12.75">
      <c r="A164" s="13">
        <v>45106</v>
      </c>
      <c r="B164" s="1">
        <v>11</v>
      </c>
      <c r="C164" s="3">
        <v>0</v>
      </c>
      <c r="D164" s="6">
        <v>0</v>
      </c>
      <c r="E164" s="2">
        <v>0</v>
      </c>
      <c r="F164" s="3">
        <v>0</v>
      </c>
      <c r="G164" s="4">
        <v>0</v>
      </c>
      <c r="H164" s="5">
        <v>0</v>
      </c>
      <c r="I164" s="1">
        <v>0</v>
      </c>
      <c r="J164" s="1">
        <v>0</v>
      </c>
      <c r="K164" s="1">
        <v>11</v>
      </c>
      <c r="L164" s="38">
        <f t="shared" si="24"/>
        <v>0</v>
      </c>
      <c r="M164" s="65">
        <f t="shared" si="25"/>
        <v>0</v>
      </c>
      <c r="N164" s="10">
        <f t="shared" si="19"/>
        <v>0.2727272727272727</v>
      </c>
      <c r="O164" s="11">
        <f t="shared" si="22"/>
        <v>0.6363636363636364</v>
      </c>
      <c r="P164" s="1">
        <v>7</v>
      </c>
      <c r="Q164" s="3">
        <v>0</v>
      </c>
      <c r="R164" s="6">
        <v>4</v>
      </c>
      <c r="S164" s="2">
        <v>0</v>
      </c>
      <c r="T164" s="3">
        <v>0</v>
      </c>
      <c r="U164" s="4">
        <v>0</v>
      </c>
      <c r="V164" s="5">
        <v>0</v>
      </c>
      <c r="W164" s="1">
        <v>0</v>
      </c>
      <c r="X164" s="1">
        <v>0</v>
      </c>
      <c r="Y164" s="1">
        <v>11</v>
      </c>
      <c r="Z164" s="38">
        <f t="shared" si="26"/>
        <v>0.36363636363636365</v>
      </c>
      <c r="AA164" s="65">
        <f t="shared" si="27"/>
        <v>0.36363636363636365</v>
      </c>
      <c r="AB164" s="10">
        <f t="shared" si="28"/>
        <v>0.18181818181818182</v>
      </c>
      <c r="AC164" s="10">
        <f t="shared" si="28"/>
        <v>0.4090909090909091</v>
      </c>
      <c r="AD164" s="11">
        <f t="shared" si="28"/>
        <v>0.5454545454545454</v>
      </c>
      <c r="AE164" s="54"/>
    </row>
    <row r="165" spans="1:31" ht="12.75">
      <c r="A165" s="13">
        <v>45107</v>
      </c>
      <c r="B165" s="1">
        <v>7</v>
      </c>
      <c r="C165" s="3">
        <v>0</v>
      </c>
      <c r="D165" s="6">
        <v>0</v>
      </c>
      <c r="E165" s="2">
        <v>0</v>
      </c>
      <c r="F165" s="3">
        <v>0</v>
      </c>
      <c r="G165" s="4">
        <v>0</v>
      </c>
      <c r="H165" s="5">
        <v>0</v>
      </c>
      <c r="I165" s="1">
        <v>0</v>
      </c>
      <c r="J165" s="1">
        <v>0</v>
      </c>
      <c r="K165" s="1">
        <v>7</v>
      </c>
      <c r="L165" s="38">
        <f t="shared" si="24"/>
        <v>0</v>
      </c>
      <c r="M165" s="65">
        <f t="shared" si="25"/>
        <v>0</v>
      </c>
      <c r="N165" s="10">
        <f t="shared" si="19"/>
        <v>0.3181818181818182</v>
      </c>
      <c r="O165" s="11">
        <f t="shared" si="22"/>
        <v>0.6818181818181818</v>
      </c>
      <c r="P165" s="1">
        <v>6</v>
      </c>
      <c r="Q165" s="3">
        <v>0</v>
      </c>
      <c r="R165" s="6">
        <v>1</v>
      </c>
      <c r="S165" s="2">
        <v>0</v>
      </c>
      <c r="T165" s="3">
        <v>0</v>
      </c>
      <c r="U165" s="4">
        <v>0</v>
      </c>
      <c r="V165" s="5">
        <v>0</v>
      </c>
      <c r="W165" s="1">
        <v>0</v>
      </c>
      <c r="X165" s="1">
        <v>0</v>
      </c>
      <c r="Y165" s="1">
        <v>7</v>
      </c>
      <c r="Z165" s="38">
        <f t="shared" si="26"/>
        <v>0.14285714285714285</v>
      </c>
      <c r="AA165" s="65">
        <f t="shared" si="27"/>
        <v>0.14285714285714285</v>
      </c>
      <c r="AB165" s="10">
        <f t="shared" si="28"/>
        <v>0.18181818181818182</v>
      </c>
      <c r="AC165" s="10">
        <f t="shared" si="28"/>
        <v>0.45454545454545453</v>
      </c>
      <c r="AD165" s="11">
        <f t="shared" si="28"/>
        <v>0.5909090909090909</v>
      </c>
      <c r="AE165" s="54"/>
    </row>
    <row r="166" spans="1:31" ht="12.75">
      <c r="A166" s="13">
        <v>45111</v>
      </c>
      <c r="B166" s="1">
        <v>25</v>
      </c>
      <c r="C166" s="3">
        <v>0</v>
      </c>
      <c r="D166" s="6">
        <v>0</v>
      </c>
      <c r="E166" s="2">
        <v>0</v>
      </c>
      <c r="F166" s="3">
        <v>0</v>
      </c>
      <c r="G166" s="4">
        <v>0</v>
      </c>
      <c r="H166" s="5">
        <v>0</v>
      </c>
      <c r="I166" s="1">
        <v>0</v>
      </c>
      <c r="J166" s="1">
        <v>0</v>
      </c>
      <c r="K166" s="1">
        <v>26</v>
      </c>
      <c r="L166" s="38">
        <f t="shared" si="24"/>
        <v>0</v>
      </c>
      <c r="M166" s="65">
        <f t="shared" si="25"/>
        <v>0.038461538461538464</v>
      </c>
      <c r="N166" s="10">
        <f t="shared" si="19"/>
        <v>0.38095238095238093</v>
      </c>
      <c r="O166" s="11">
        <f t="shared" si="22"/>
        <v>0.7142857142857143</v>
      </c>
      <c r="P166" s="1">
        <v>18</v>
      </c>
      <c r="Q166" s="3">
        <v>0</v>
      </c>
      <c r="R166" s="6">
        <v>7</v>
      </c>
      <c r="S166" s="2">
        <v>0</v>
      </c>
      <c r="T166" s="3">
        <v>0</v>
      </c>
      <c r="U166" s="4">
        <v>0</v>
      </c>
      <c r="V166" s="5">
        <v>0</v>
      </c>
      <c r="W166" s="1">
        <v>0</v>
      </c>
      <c r="X166" s="1">
        <v>0</v>
      </c>
      <c r="Y166" s="1">
        <v>26</v>
      </c>
      <c r="Z166" s="38">
        <f t="shared" si="26"/>
        <v>0.2692307692307692</v>
      </c>
      <c r="AA166" s="65">
        <f t="shared" si="27"/>
        <v>0.3076923076923077</v>
      </c>
      <c r="AB166" s="10">
        <f t="shared" si="28"/>
        <v>0.19047619047619047</v>
      </c>
      <c r="AC166" s="10">
        <f t="shared" si="28"/>
        <v>0.47619047619047616</v>
      </c>
      <c r="AD166" s="11">
        <f t="shared" si="28"/>
        <v>0.6666666666666666</v>
      </c>
      <c r="AE166" s="54"/>
    </row>
    <row r="167" spans="1:31" ht="12.75">
      <c r="A167" s="13">
        <v>45112</v>
      </c>
      <c r="B167" s="1">
        <v>9</v>
      </c>
      <c r="C167" s="3">
        <v>0</v>
      </c>
      <c r="D167" s="6">
        <v>1</v>
      </c>
      <c r="E167" s="2">
        <v>1</v>
      </c>
      <c r="F167" s="3">
        <v>0</v>
      </c>
      <c r="G167" s="4">
        <v>0</v>
      </c>
      <c r="H167" s="5">
        <v>0</v>
      </c>
      <c r="I167" s="1">
        <v>0</v>
      </c>
      <c r="J167" s="1">
        <v>0</v>
      </c>
      <c r="K167" s="1">
        <v>11</v>
      </c>
      <c r="L167" s="38">
        <f t="shared" si="24"/>
        <v>0.09090909090909091</v>
      </c>
      <c r="M167" s="65">
        <f t="shared" si="25"/>
        <v>0.18181818181818182</v>
      </c>
      <c r="N167" s="10">
        <f aca="true" t="shared" si="29" ref="N167:N198">SUMPRODUCT(($A167-$A146:$A167&lt;30)*($M146:$M167&lt;N$16)*1)/SUMPRODUCT(($A167-$A146:$A167&lt;30)*($K146:$K167&lt;&gt;0)*1)</f>
        <v>0.3333333333333333</v>
      </c>
      <c r="O167" s="11">
        <f aca="true" t="shared" si="30" ref="O167:O198">SUMPRODUCT(($A167-$A146:$A167&lt;30)*($M146:$M167&lt;O$16)*1)/SUMPRODUCT(($A167-$A146:$A167&lt;30)*1)</f>
        <v>0.7142857142857143</v>
      </c>
      <c r="P167" s="1">
        <v>6</v>
      </c>
      <c r="Q167" s="3">
        <v>0</v>
      </c>
      <c r="R167" s="6">
        <v>5</v>
      </c>
      <c r="S167" s="2">
        <v>0</v>
      </c>
      <c r="T167" s="3">
        <v>0</v>
      </c>
      <c r="U167" s="4">
        <v>0</v>
      </c>
      <c r="V167" s="5">
        <v>0</v>
      </c>
      <c r="W167" s="1">
        <v>0</v>
      </c>
      <c r="X167" s="1">
        <v>0</v>
      </c>
      <c r="Y167" s="1">
        <v>11</v>
      </c>
      <c r="Z167" s="38">
        <f t="shared" si="26"/>
        <v>0.45454545454545453</v>
      </c>
      <c r="AA167" s="65">
        <f t="shared" si="27"/>
        <v>0.45454545454545453</v>
      </c>
      <c r="AB167" s="10">
        <f t="shared" si="28"/>
        <v>0.19047619047619047</v>
      </c>
      <c r="AC167" s="10">
        <f t="shared" si="28"/>
        <v>0.47619047619047616</v>
      </c>
      <c r="AD167" s="11">
        <f t="shared" si="28"/>
        <v>0.7142857142857143</v>
      </c>
      <c r="AE167" s="54"/>
    </row>
    <row r="168" spans="1:31" ht="12.75">
      <c r="A168" s="13">
        <v>45113</v>
      </c>
      <c r="B168" s="1">
        <v>13</v>
      </c>
      <c r="C168" s="3">
        <v>0</v>
      </c>
      <c r="D168" s="6">
        <v>0</v>
      </c>
      <c r="E168" s="2">
        <v>0</v>
      </c>
      <c r="F168" s="3">
        <v>0</v>
      </c>
      <c r="G168" s="4">
        <v>0</v>
      </c>
      <c r="H168" s="5">
        <v>0</v>
      </c>
      <c r="I168" s="1">
        <v>0</v>
      </c>
      <c r="J168" s="1">
        <v>0</v>
      </c>
      <c r="K168" s="1">
        <v>13</v>
      </c>
      <c r="L168" s="38">
        <f t="shared" si="24"/>
        <v>0</v>
      </c>
      <c r="M168" s="65">
        <f t="shared" si="25"/>
        <v>0</v>
      </c>
      <c r="N168" s="10">
        <f t="shared" si="29"/>
        <v>0.3333333333333333</v>
      </c>
      <c r="O168" s="11">
        <f t="shared" si="30"/>
        <v>0.7142857142857143</v>
      </c>
      <c r="P168" s="1">
        <v>11</v>
      </c>
      <c r="Q168" s="3">
        <v>0</v>
      </c>
      <c r="R168" s="6">
        <v>2</v>
      </c>
      <c r="S168" s="2">
        <v>0</v>
      </c>
      <c r="T168" s="3">
        <v>0</v>
      </c>
      <c r="U168" s="4">
        <v>0</v>
      </c>
      <c r="V168" s="5">
        <v>0</v>
      </c>
      <c r="W168" s="1">
        <v>0</v>
      </c>
      <c r="X168" s="1">
        <v>0</v>
      </c>
      <c r="Y168" s="1">
        <v>13</v>
      </c>
      <c r="Z168" s="38">
        <f t="shared" si="26"/>
        <v>0.15384615384615385</v>
      </c>
      <c r="AA168" s="65">
        <f t="shared" si="27"/>
        <v>0.15384615384615385</v>
      </c>
      <c r="AB168" s="10">
        <f t="shared" si="28"/>
        <v>0.19047619047619047</v>
      </c>
      <c r="AC168" s="10">
        <f t="shared" si="28"/>
        <v>0.5238095238095238</v>
      </c>
      <c r="AD168" s="11">
        <f t="shared" si="28"/>
        <v>0.7619047619047619</v>
      </c>
      <c r="AE168" s="54"/>
    </row>
    <row r="169" spans="1:31" ht="12.75">
      <c r="A169" s="13">
        <v>45114</v>
      </c>
      <c r="B169" s="1">
        <v>6</v>
      </c>
      <c r="C169" s="3">
        <v>0</v>
      </c>
      <c r="D169" s="6">
        <v>1</v>
      </c>
      <c r="E169" s="2">
        <v>0</v>
      </c>
      <c r="F169" s="3">
        <v>0</v>
      </c>
      <c r="G169" s="4">
        <v>0</v>
      </c>
      <c r="H169" s="5">
        <v>1</v>
      </c>
      <c r="I169" s="1">
        <v>0</v>
      </c>
      <c r="J169" s="1">
        <v>0</v>
      </c>
      <c r="K169" s="1">
        <v>8</v>
      </c>
      <c r="L169" s="38">
        <f t="shared" si="24"/>
        <v>0.125</v>
      </c>
      <c r="M169" s="65">
        <f t="shared" si="25"/>
        <v>0.25</v>
      </c>
      <c r="N169" s="10">
        <f t="shared" si="29"/>
        <v>0.3333333333333333</v>
      </c>
      <c r="O169" s="11">
        <f t="shared" si="30"/>
        <v>0.7142857142857143</v>
      </c>
      <c r="P169" s="1">
        <v>4</v>
      </c>
      <c r="Q169" s="3">
        <v>0</v>
      </c>
      <c r="R169" s="6">
        <v>4</v>
      </c>
      <c r="S169" s="2">
        <v>0</v>
      </c>
      <c r="T169" s="3">
        <v>0</v>
      </c>
      <c r="U169" s="4">
        <v>0</v>
      </c>
      <c r="V169" s="5">
        <v>0</v>
      </c>
      <c r="W169" s="1">
        <v>0</v>
      </c>
      <c r="X169" s="1">
        <v>0</v>
      </c>
      <c r="Y169" s="1">
        <v>8</v>
      </c>
      <c r="Z169" s="38">
        <f t="shared" si="26"/>
        <v>0.5</v>
      </c>
      <c r="AA169" s="65">
        <f t="shared" si="27"/>
        <v>0.5</v>
      </c>
      <c r="AB169" s="10">
        <f t="shared" si="28"/>
        <v>0.19047619047619047</v>
      </c>
      <c r="AC169" s="10">
        <f t="shared" si="28"/>
        <v>0.5238095238095238</v>
      </c>
      <c r="AD169" s="11">
        <f t="shared" si="28"/>
        <v>0.7619047619047619</v>
      </c>
      <c r="AE169" s="54"/>
    </row>
    <row r="170" spans="1:31" ht="12.75">
      <c r="A170" s="13">
        <v>45117</v>
      </c>
      <c r="B170" s="1">
        <v>15</v>
      </c>
      <c r="C170" s="3">
        <v>0</v>
      </c>
      <c r="D170" s="6">
        <v>1</v>
      </c>
      <c r="E170" s="2">
        <v>0</v>
      </c>
      <c r="F170" s="3">
        <v>0</v>
      </c>
      <c r="G170" s="4">
        <v>0</v>
      </c>
      <c r="H170" s="5">
        <v>0</v>
      </c>
      <c r="I170" s="1">
        <v>0</v>
      </c>
      <c r="J170" s="1">
        <v>0</v>
      </c>
      <c r="K170" s="1">
        <v>16</v>
      </c>
      <c r="L170" s="38">
        <f t="shared" si="24"/>
        <v>0.0625</v>
      </c>
      <c r="M170" s="65">
        <f t="shared" si="25"/>
        <v>0.0625</v>
      </c>
      <c r="N170" s="10">
        <f t="shared" si="29"/>
        <v>0.4</v>
      </c>
      <c r="O170" s="11">
        <f t="shared" si="30"/>
        <v>0.75</v>
      </c>
      <c r="P170" s="1">
        <v>10</v>
      </c>
      <c r="Q170" s="3">
        <v>0</v>
      </c>
      <c r="R170" s="6">
        <v>6</v>
      </c>
      <c r="S170" s="2">
        <v>0</v>
      </c>
      <c r="T170" s="3">
        <v>0</v>
      </c>
      <c r="U170" s="4">
        <v>0</v>
      </c>
      <c r="V170" s="5">
        <v>0</v>
      </c>
      <c r="W170" s="1">
        <v>0</v>
      </c>
      <c r="X170" s="1">
        <v>0</v>
      </c>
      <c r="Y170" s="1">
        <v>16</v>
      </c>
      <c r="Z170" s="38">
        <f t="shared" si="26"/>
        <v>0.375</v>
      </c>
      <c r="AA170" s="65">
        <f t="shared" si="27"/>
        <v>0.375</v>
      </c>
      <c r="AB170" s="10">
        <f t="shared" si="28"/>
        <v>0.2</v>
      </c>
      <c r="AC170" s="10">
        <f t="shared" si="28"/>
        <v>0.55</v>
      </c>
      <c r="AD170" s="11">
        <f t="shared" si="28"/>
        <v>0.8</v>
      </c>
      <c r="AE170" s="54"/>
    </row>
    <row r="171" spans="1:31" ht="12.75">
      <c r="A171" s="13">
        <v>45118</v>
      </c>
      <c r="B171" s="1">
        <v>13</v>
      </c>
      <c r="C171" s="3">
        <v>0</v>
      </c>
      <c r="D171" s="6">
        <v>0</v>
      </c>
      <c r="E171" s="2">
        <v>0</v>
      </c>
      <c r="F171" s="3">
        <v>0</v>
      </c>
      <c r="G171" s="4">
        <v>0</v>
      </c>
      <c r="H171" s="5">
        <v>0</v>
      </c>
      <c r="I171" s="1">
        <v>0</v>
      </c>
      <c r="J171" s="1">
        <v>0</v>
      </c>
      <c r="K171" s="1">
        <v>13</v>
      </c>
      <c r="L171" s="38">
        <f t="shared" si="24"/>
        <v>0</v>
      </c>
      <c r="M171" s="65">
        <f t="shared" si="25"/>
        <v>0</v>
      </c>
      <c r="N171" s="10">
        <f t="shared" si="29"/>
        <v>0.42857142857142855</v>
      </c>
      <c r="O171" s="11">
        <f t="shared" si="30"/>
        <v>0.7619047619047619</v>
      </c>
      <c r="P171" s="1">
        <v>6</v>
      </c>
      <c r="Q171" s="3">
        <v>0</v>
      </c>
      <c r="R171" s="6">
        <v>7</v>
      </c>
      <c r="S171" s="2">
        <v>0</v>
      </c>
      <c r="T171" s="3">
        <v>0</v>
      </c>
      <c r="U171" s="4">
        <v>0</v>
      </c>
      <c r="V171" s="5">
        <v>0</v>
      </c>
      <c r="W171" s="1">
        <v>0</v>
      </c>
      <c r="X171" s="1">
        <v>0</v>
      </c>
      <c r="Y171" s="1">
        <v>13</v>
      </c>
      <c r="Z171" s="38">
        <f t="shared" si="26"/>
        <v>0.5384615384615384</v>
      </c>
      <c r="AA171" s="65">
        <f t="shared" si="27"/>
        <v>0.5384615384615384</v>
      </c>
      <c r="AB171" s="10">
        <f t="shared" si="28"/>
        <v>0.19047619047619047</v>
      </c>
      <c r="AC171" s="10">
        <f t="shared" si="28"/>
        <v>0.5238095238095238</v>
      </c>
      <c r="AD171" s="11">
        <f t="shared" si="28"/>
        <v>0.7619047619047619</v>
      </c>
      <c r="AE171" s="54"/>
    </row>
    <row r="172" spans="1:31" ht="12.75">
      <c r="A172" s="13">
        <v>45119</v>
      </c>
      <c r="B172" s="1">
        <v>7</v>
      </c>
      <c r="C172" s="3">
        <v>0</v>
      </c>
      <c r="D172" s="6">
        <v>1</v>
      </c>
      <c r="E172" s="2">
        <v>0</v>
      </c>
      <c r="F172" s="3">
        <v>0</v>
      </c>
      <c r="G172" s="4">
        <v>0</v>
      </c>
      <c r="H172" s="5">
        <v>0</v>
      </c>
      <c r="I172" s="1">
        <v>0</v>
      </c>
      <c r="J172" s="1">
        <v>0</v>
      </c>
      <c r="K172" s="1">
        <v>8</v>
      </c>
      <c r="L172" s="38">
        <f t="shared" si="24"/>
        <v>0.125</v>
      </c>
      <c r="M172" s="65">
        <f t="shared" si="25"/>
        <v>0.125</v>
      </c>
      <c r="N172" s="10">
        <f t="shared" si="29"/>
        <v>0.42857142857142855</v>
      </c>
      <c r="O172" s="11">
        <f t="shared" si="30"/>
        <v>0.7619047619047619</v>
      </c>
      <c r="P172" s="1">
        <v>0</v>
      </c>
      <c r="Q172" s="3">
        <v>0</v>
      </c>
      <c r="R172" s="6">
        <v>8</v>
      </c>
      <c r="S172" s="2">
        <v>0</v>
      </c>
      <c r="T172" s="3">
        <v>0</v>
      </c>
      <c r="U172" s="4">
        <v>0</v>
      </c>
      <c r="V172" s="5">
        <v>0</v>
      </c>
      <c r="W172" s="1">
        <v>0</v>
      </c>
      <c r="X172" s="1">
        <v>0</v>
      </c>
      <c r="Y172" s="1">
        <v>8</v>
      </c>
      <c r="Z172" s="38">
        <f t="shared" si="26"/>
        <v>1</v>
      </c>
      <c r="AA172" s="65">
        <f t="shared" si="27"/>
        <v>1</v>
      </c>
      <c r="AB172" s="10">
        <f t="shared" si="28"/>
        <v>0.19047619047619047</v>
      </c>
      <c r="AC172" s="10">
        <f t="shared" si="28"/>
        <v>0.47619047619047616</v>
      </c>
      <c r="AD172" s="11">
        <f t="shared" si="28"/>
        <v>0.7142857142857143</v>
      </c>
      <c r="AE172" s="54"/>
    </row>
    <row r="173" spans="1:31" ht="12.75">
      <c r="A173" s="13">
        <v>45120</v>
      </c>
      <c r="B173" s="1">
        <v>4</v>
      </c>
      <c r="C173" s="3">
        <v>0</v>
      </c>
      <c r="D173" s="6">
        <v>2</v>
      </c>
      <c r="E173" s="2">
        <v>0</v>
      </c>
      <c r="F173" s="3">
        <v>0</v>
      </c>
      <c r="G173" s="4">
        <v>0</v>
      </c>
      <c r="H173" s="5">
        <v>0</v>
      </c>
      <c r="I173" s="1">
        <v>0</v>
      </c>
      <c r="J173" s="1">
        <v>0</v>
      </c>
      <c r="K173" s="1">
        <v>6</v>
      </c>
      <c r="L173" s="38">
        <f t="shared" si="24"/>
        <v>0.3333333333333333</v>
      </c>
      <c r="M173" s="65">
        <f t="shared" si="25"/>
        <v>0.3333333333333333</v>
      </c>
      <c r="N173" s="10">
        <f t="shared" si="29"/>
        <v>0.42857142857142855</v>
      </c>
      <c r="O173" s="11">
        <f t="shared" si="30"/>
        <v>0.7142857142857143</v>
      </c>
      <c r="P173" s="1">
        <v>1</v>
      </c>
      <c r="Q173" s="3">
        <v>0</v>
      </c>
      <c r="R173" s="6">
        <v>5</v>
      </c>
      <c r="S173" s="2">
        <v>0</v>
      </c>
      <c r="T173" s="3">
        <v>0</v>
      </c>
      <c r="U173" s="4">
        <v>0</v>
      </c>
      <c r="V173" s="5">
        <v>0</v>
      </c>
      <c r="W173" s="1">
        <v>0</v>
      </c>
      <c r="X173" s="1">
        <v>0</v>
      </c>
      <c r="Y173" s="1">
        <v>6</v>
      </c>
      <c r="Z173" s="38">
        <f t="shared" si="26"/>
        <v>0.8333333333333334</v>
      </c>
      <c r="AA173" s="65">
        <f t="shared" si="27"/>
        <v>0.8333333333333334</v>
      </c>
      <c r="AB173" s="10">
        <f t="shared" si="28"/>
        <v>0.14285714285714285</v>
      </c>
      <c r="AC173" s="10">
        <f t="shared" si="28"/>
        <v>0.42857142857142855</v>
      </c>
      <c r="AD173" s="11">
        <f t="shared" si="28"/>
        <v>0.6666666666666666</v>
      </c>
      <c r="AE173" s="54"/>
    </row>
    <row r="174" spans="1:31" ht="12.75">
      <c r="A174" s="13">
        <v>45121</v>
      </c>
      <c r="B174" s="1">
        <v>7</v>
      </c>
      <c r="C174" s="3">
        <v>0</v>
      </c>
      <c r="D174" s="6">
        <v>1</v>
      </c>
      <c r="E174" s="2">
        <v>0</v>
      </c>
      <c r="F174" s="3">
        <v>0</v>
      </c>
      <c r="G174" s="4">
        <v>0</v>
      </c>
      <c r="H174" s="5">
        <v>0</v>
      </c>
      <c r="I174" s="1">
        <v>0</v>
      </c>
      <c r="J174" s="1">
        <v>0</v>
      </c>
      <c r="K174" s="1">
        <v>8</v>
      </c>
      <c r="L174" s="38">
        <f t="shared" si="24"/>
        <v>0.125</v>
      </c>
      <c r="M174" s="65">
        <f t="shared" si="25"/>
        <v>0.125</v>
      </c>
      <c r="N174" s="10">
        <f t="shared" si="29"/>
        <v>0.42857142857142855</v>
      </c>
      <c r="O174" s="11">
        <f t="shared" si="30"/>
        <v>0.7619047619047619</v>
      </c>
      <c r="P174" s="1">
        <v>1</v>
      </c>
      <c r="Q174" s="3">
        <v>0</v>
      </c>
      <c r="R174" s="6">
        <v>7</v>
      </c>
      <c r="S174" s="2">
        <v>0</v>
      </c>
      <c r="T174" s="3">
        <v>0</v>
      </c>
      <c r="U174" s="4">
        <v>0</v>
      </c>
      <c r="V174" s="5">
        <v>0</v>
      </c>
      <c r="W174" s="1">
        <v>0</v>
      </c>
      <c r="X174" s="1">
        <v>0</v>
      </c>
      <c r="Y174" s="1">
        <v>8</v>
      </c>
      <c r="Z174" s="38">
        <f t="shared" si="26"/>
        <v>0.875</v>
      </c>
      <c r="AA174" s="65">
        <f t="shared" si="27"/>
        <v>0.875</v>
      </c>
      <c r="AB174" s="10">
        <f t="shared" si="28"/>
        <v>0.09523809523809523</v>
      </c>
      <c r="AC174" s="10">
        <f t="shared" si="28"/>
        <v>0.38095238095238093</v>
      </c>
      <c r="AD174" s="11">
        <f t="shared" si="28"/>
        <v>0.6190476190476191</v>
      </c>
      <c r="AE174" s="54"/>
    </row>
    <row r="175" spans="1:31" ht="12.75">
      <c r="A175" s="13">
        <v>45124</v>
      </c>
      <c r="B175" s="1">
        <v>12</v>
      </c>
      <c r="C175" s="3">
        <v>0</v>
      </c>
      <c r="D175" s="6">
        <v>0</v>
      </c>
      <c r="E175" s="2">
        <v>0</v>
      </c>
      <c r="F175" s="3">
        <v>0</v>
      </c>
      <c r="G175" s="4">
        <v>0</v>
      </c>
      <c r="H175" s="5">
        <v>0</v>
      </c>
      <c r="I175" s="1">
        <v>0</v>
      </c>
      <c r="J175" s="1">
        <v>0</v>
      </c>
      <c r="K175" s="1">
        <v>12</v>
      </c>
      <c r="L175" s="38">
        <f t="shared" si="24"/>
        <v>0</v>
      </c>
      <c r="M175" s="65">
        <f t="shared" si="25"/>
        <v>0</v>
      </c>
      <c r="N175" s="10">
        <f t="shared" si="29"/>
        <v>0.45</v>
      </c>
      <c r="O175" s="11">
        <f t="shared" si="30"/>
        <v>0.8</v>
      </c>
      <c r="P175" s="1">
        <v>1</v>
      </c>
      <c r="Q175" s="3">
        <v>0</v>
      </c>
      <c r="R175" s="6">
        <v>11</v>
      </c>
      <c r="S175" s="2">
        <v>0</v>
      </c>
      <c r="T175" s="3">
        <v>0</v>
      </c>
      <c r="U175" s="4">
        <v>0</v>
      </c>
      <c r="V175" s="5">
        <v>0</v>
      </c>
      <c r="W175" s="1">
        <v>0</v>
      </c>
      <c r="X175" s="1">
        <v>0</v>
      </c>
      <c r="Y175" s="1">
        <v>12</v>
      </c>
      <c r="Z175" s="38">
        <f t="shared" si="26"/>
        <v>0.9166666666666666</v>
      </c>
      <c r="AA175" s="65">
        <f t="shared" si="27"/>
        <v>0.9166666666666666</v>
      </c>
      <c r="AB175" s="10">
        <f t="shared" si="28"/>
        <v>0.1</v>
      </c>
      <c r="AC175" s="10">
        <f t="shared" si="28"/>
        <v>0.35</v>
      </c>
      <c r="AD175" s="11">
        <f t="shared" si="28"/>
        <v>0.6</v>
      </c>
      <c r="AE175" s="54"/>
    </row>
    <row r="176" spans="1:31" ht="12.75">
      <c r="A176" s="13">
        <v>45125</v>
      </c>
      <c r="B176" s="1">
        <v>7</v>
      </c>
      <c r="C176" s="3">
        <v>0</v>
      </c>
      <c r="D176" s="6">
        <v>1</v>
      </c>
      <c r="E176" s="2">
        <v>0</v>
      </c>
      <c r="F176" s="3">
        <v>0</v>
      </c>
      <c r="G176" s="4">
        <v>0</v>
      </c>
      <c r="H176" s="5">
        <v>0</v>
      </c>
      <c r="I176" s="1">
        <v>0</v>
      </c>
      <c r="J176" s="1">
        <v>0</v>
      </c>
      <c r="K176" s="1">
        <v>8</v>
      </c>
      <c r="L176" s="38">
        <f t="shared" si="24"/>
        <v>0.125</v>
      </c>
      <c r="M176" s="65">
        <f t="shared" si="25"/>
        <v>0.125</v>
      </c>
      <c r="N176" s="10">
        <f t="shared" si="29"/>
        <v>0.42857142857142855</v>
      </c>
      <c r="O176" s="11">
        <f t="shared" si="30"/>
        <v>0.8095238095238095</v>
      </c>
      <c r="P176" s="1">
        <v>0</v>
      </c>
      <c r="Q176" s="3">
        <v>0</v>
      </c>
      <c r="R176" s="6">
        <v>8</v>
      </c>
      <c r="S176" s="2">
        <v>0</v>
      </c>
      <c r="T176" s="3">
        <v>0</v>
      </c>
      <c r="U176" s="4">
        <v>0</v>
      </c>
      <c r="V176" s="5">
        <v>0</v>
      </c>
      <c r="W176" s="1">
        <v>0</v>
      </c>
      <c r="X176" s="1">
        <v>0</v>
      </c>
      <c r="Y176" s="1">
        <v>8</v>
      </c>
      <c r="Z176" s="38">
        <f t="shared" si="26"/>
        <v>1</v>
      </c>
      <c r="AA176" s="65">
        <f t="shared" si="27"/>
        <v>1</v>
      </c>
      <c r="AB176" s="10">
        <f t="shared" si="28"/>
        <v>0.09523809523809523</v>
      </c>
      <c r="AC176" s="10">
        <f t="shared" si="28"/>
        <v>0.3333333333333333</v>
      </c>
      <c r="AD176" s="11">
        <f t="shared" si="28"/>
        <v>0.5714285714285714</v>
      </c>
      <c r="AE176" s="54"/>
    </row>
    <row r="177" spans="1:31" ht="12.75">
      <c r="A177" s="13">
        <v>45126</v>
      </c>
      <c r="B177" s="1">
        <v>11</v>
      </c>
      <c r="C177" s="3">
        <v>0</v>
      </c>
      <c r="D177" s="6">
        <v>0</v>
      </c>
      <c r="E177" s="2">
        <v>0</v>
      </c>
      <c r="F177" s="3">
        <v>0</v>
      </c>
      <c r="G177" s="4">
        <v>0</v>
      </c>
      <c r="H177" s="5">
        <v>0</v>
      </c>
      <c r="I177" s="1">
        <v>0</v>
      </c>
      <c r="J177" s="1">
        <v>0</v>
      </c>
      <c r="K177" s="1">
        <v>11</v>
      </c>
      <c r="L177" s="38">
        <f t="shared" si="24"/>
        <v>0</v>
      </c>
      <c r="M177" s="65">
        <f t="shared" si="25"/>
        <v>0</v>
      </c>
      <c r="N177" s="10">
        <f t="shared" si="29"/>
        <v>0.47619047619047616</v>
      </c>
      <c r="O177" s="11">
        <f t="shared" si="30"/>
        <v>0.8095238095238095</v>
      </c>
      <c r="P177" s="1">
        <v>0</v>
      </c>
      <c r="Q177" s="3">
        <v>0</v>
      </c>
      <c r="R177" s="6">
        <v>11</v>
      </c>
      <c r="S177" s="2">
        <v>0</v>
      </c>
      <c r="T177" s="3">
        <v>0</v>
      </c>
      <c r="U177" s="4">
        <v>0</v>
      </c>
      <c r="V177" s="5">
        <v>0</v>
      </c>
      <c r="W177" s="1">
        <v>0</v>
      </c>
      <c r="X177" s="1">
        <v>0</v>
      </c>
      <c r="Y177" s="1">
        <v>11</v>
      </c>
      <c r="Z177" s="38">
        <f t="shared" si="26"/>
        <v>1</v>
      </c>
      <c r="AA177" s="65">
        <f t="shared" si="27"/>
        <v>1</v>
      </c>
      <c r="AB177" s="10">
        <f t="shared" si="28"/>
        <v>0.09523809523809523</v>
      </c>
      <c r="AC177" s="10">
        <f t="shared" si="28"/>
        <v>0.2857142857142857</v>
      </c>
      <c r="AD177" s="11">
        <f t="shared" si="28"/>
        <v>0.5238095238095238</v>
      </c>
      <c r="AE177" s="54"/>
    </row>
    <row r="178" spans="1:31" ht="12.75">
      <c r="A178" s="13">
        <v>45127</v>
      </c>
      <c r="B178" s="1">
        <v>5</v>
      </c>
      <c r="C178" s="3">
        <v>0</v>
      </c>
      <c r="D178" s="6">
        <v>1</v>
      </c>
      <c r="E178" s="2">
        <v>0</v>
      </c>
      <c r="F178" s="3">
        <v>0</v>
      </c>
      <c r="G178" s="4">
        <v>0</v>
      </c>
      <c r="H178" s="5">
        <v>0</v>
      </c>
      <c r="I178" s="1">
        <v>0</v>
      </c>
      <c r="J178" s="1">
        <v>0</v>
      </c>
      <c r="K178" s="1">
        <v>6</v>
      </c>
      <c r="L178" s="38">
        <f t="shared" si="24"/>
        <v>0.16666666666666666</v>
      </c>
      <c r="M178" s="65">
        <f t="shared" si="25"/>
        <v>0.16666666666666666</v>
      </c>
      <c r="N178" s="10">
        <f t="shared" si="29"/>
        <v>0.47619047619047616</v>
      </c>
      <c r="O178" s="11">
        <f t="shared" si="30"/>
        <v>0.8095238095238095</v>
      </c>
      <c r="P178" s="1">
        <v>0</v>
      </c>
      <c r="Q178" s="3">
        <v>0</v>
      </c>
      <c r="R178" s="6">
        <v>6</v>
      </c>
      <c r="S178" s="2">
        <v>0</v>
      </c>
      <c r="T178" s="3">
        <v>0</v>
      </c>
      <c r="U178" s="4">
        <v>0</v>
      </c>
      <c r="V178" s="5">
        <v>0</v>
      </c>
      <c r="W178" s="1">
        <v>0</v>
      </c>
      <c r="X178" s="1">
        <v>0</v>
      </c>
      <c r="Y178" s="1">
        <v>6</v>
      </c>
      <c r="Z178" s="38">
        <f t="shared" si="26"/>
        <v>1</v>
      </c>
      <c r="AA178" s="65">
        <f t="shared" si="27"/>
        <v>1</v>
      </c>
      <c r="AB178" s="10">
        <f aca="true" t="shared" si="31" ref="AB178:AD197">SUMPRODUCT(($A178-$A157:$A178&lt;30)*($Y157:$Y178&lt;&gt;0)*($AA157:$AA178&lt;AB$16)*1)/SUMPRODUCT(($A178-$A157:$A178&lt;30)*($Y157:$Y178&lt;&gt;0)*1)</f>
        <v>0.047619047619047616</v>
      </c>
      <c r="AC178" s="10">
        <f t="shared" si="31"/>
        <v>0.23809523809523808</v>
      </c>
      <c r="AD178" s="11">
        <f t="shared" si="31"/>
        <v>0.47619047619047616</v>
      </c>
      <c r="AE178" s="54"/>
    </row>
    <row r="179" spans="1:31" ht="12.75">
      <c r="A179" s="13">
        <v>45128</v>
      </c>
      <c r="B179" s="1">
        <v>7</v>
      </c>
      <c r="C179" s="3">
        <v>0</v>
      </c>
      <c r="D179" s="6">
        <v>1</v>
      </c>
      <c r="E179" s="2">
        <v>0</v>
      </c>
      <c r="F179" s="3">
        <v>0</v>
      </c>
      <c r="G179" s="4">
        <v>0</v>
      </c>
      <c r="H179" s="5">
        <v>1</v>
      </c>
      <c r="I179" s="1">
        <v>0</v>
      </c>
      <c r="J179" s="1">
        <v>0</v>
      </c>
      <c r="K179" s="1">
        <v>9</v>
      </c>
      <c r="L179" s="38">
        <f t="shared" si="24"/>
        <v>0.1111111111111111</v>
      </c>
      <c r="M179" s="65">
        <f t="shared" si="25"/>
        <v>0.2222222222222222</v>
      </c>
      <c r="N179" s="10">
        <f t="shared" si="29"/>
        <v>0.47619047619047616</v>
      </c>
      <c r="O179" s="11">
        <f t="shared" si="30"/>
        <v>0.8095238095238095</v>
      </c>
      <c r="P179" s="1">
        <v>0</v>
      </c>
      <c r="Q179" s="3">
        <v>0</v>
      </c>
      <c r="R179" s="6">
        <v>9</v>
      </c>
      <c r="S179" s="2">
        <v>0</v>
      </c>
      <c r="T179" s="3">
        <v>0</v>
      </c>
      <c r="U179" s="4">
        <v>0</v>
      </c>
      <c r="V179" s="5">
        <v>0</v>
      </c>
      <c r="W179" s="1">
        <v>0</v>
      </c>
      <c r="X179" s="1">
        <v>0</v>
      </c>
      <c r="Y179" s="1">
        <v>9</v>
      </c>
      <c r="Z179" s="38">
        <f t="shared" si="26"/>
        <v>1</v>
      </c>
      <c r="AA179" s="65">
        <f t="shared" si="27"/>
        <v>1</v>
      </c>
      <c r="AB179" s="10">
        <f t="shared" si="31"/>
        <v>0.047619047619047616</v>
      </c>
      <c r="AC179" s="10">
        <f t="shared" si="31"/>
        <v>0.23809523809523808</v>
      </c>
      <c r="AD179" s="11">
        <f t="shared" si="31"/>
        <v>0.47619047619047616</v>
      </c>
      <c r="AE179" s="54"/>
    </row>
    <row r="180" spans="1:31" ht="12.75">
      <c r="A180" s="13">
        <v>45131</v>
      </c>
      <c r="B180" s="1">
        <v>12</v>
      </c>
      <c r="C180" s="3">
        <v>0</v>
      </c>
      <c r="D180" s="6">
        <v>3</v>
      </c>
      <c r="E180" s="2">
        <v>0</v>
      </c>
      <c r="F180" s="3">
        <v>0</v>
      </c>
      <c r="G180" s="4">
        <v>0</v>
      </c>
      <c r="H180" s="5">
        <v>0</v>
      </c>
      <c r="I180" s="1">
        <v>0</v>
      </c>
      <c r="J180" s="1">
        <v>0</v>
      </c>
      <c r="K180" s="1">
        <v>15</v>
      </c>
      <c r="L180" s="38">
        <f t="shared" si="24"/>
        <v>0.2</v>
      </c>
      <c r="M180" s="65">
        <f t="shared" si="25"/>
        <v>0.2</v>
      </c>
      <c r="N180" s="10">
        <f t="shared" si="29"/>
        <v>0.45</v>
      </c>
      <c r="O180" s="11">
        <f t="shared" si="30"/>
        <v>0.85</v>
      </c>
      <c r="P180" s="1">
        <v>3</v>
      </c>
      <c r="Q180" s="3">
        <v>0</v>
      </c>
      <c r="R180" s="6">
        <v>12</v>
      </c>
      <c r="S180" s="2">
        <v>0</v>
      </c>
      <c r="T180" s="3">
        <v>0</v>
      </c>
      <c r="U180" s="4">
        <v>0</v>
      </c>
      <c r="V180" s="5">
        <v>0</v>
      </c>
      <c r="W180" s="1">
        <v>0</v>
      </c>
      <c r="X180" s="1">
        <v>0</v>
      </c>
      <c r="Y180" s="1">
        <v>15</v>
      </c>
      <c r="Z180" s="38">
        <f t="shared" si="26"/>
        <v>0.8</v>
      </c>
      <c r="AA180" s="65">
        <f t="shared" si="27"/>
        <v>0.8</v>
      </c>
      <c r="AB180" s="10">
        <f t="shared" si="31"/>
        <v>0</v>
      </c>
      <c r="AC180" s="10">
        <f t="shared" si="31"/>
        <v>0.2</v>
      </c>
      <c r="AD180" s="11">
        <f t="shared" si="31"/>
        <v>0.4</v>
      </c>
      <c r="AE180" s="54"/>
    </row>
    <row r="181" spans="1:31" ht="12.75">
      <c r="A181" s="13">
        <v>45134</v>
      </c>
      <c r="B181" s="1">
        <v>17</v>
      </c>
      <c r="C181" s="3">
        <v>0</v>
      </c>
      <c r="D181" s="6">
        <v>4</v>
      </c>
      <c r="E181" s="2">
        <v>0</v>
      </c>
      <c r="F181" s="3">
        <v>0</v>
      </c>
      <c r="G181" s="4">
        <v>0</v>
      </c>
      <c r="H181" s="5">
        <v>0</v>
      </c>
      <c r="I181" s="1">
        <v>0</v>
      </c>
      <c r="J181" s="1">
        <v>0</v>
      </c>
      <c r="K181" s="1">
        <v>21</v>
      </c>
      <c r="L181" s="38">
        <f t="shared" si="24"/>
        <v>0.19047619047619047</v>
      </c>
      <c r="M181" s="65">
        <f t="shared" si="25"/>
        <v>0.19047619047619047</v>
      </c>
      <c r="N181" s="10">
        <f t="shared" si="29"/>
        <v>0.47368421052631576</v>
      </c>
      <c r="O181" s="11">
        <f t="shared" si="30"/>
        <v>0.8947368421052632</v>
      </c>
      <c r="P181" s="1">
        <v>10</v>
      </c>
      <c r="Q181" s="3">
        <v>0</v>
      </c>
      <c r="R181" s="6">
        <v>10</v>
      </c>
      <c r="S181" s="2">
        <v>1</v>
      </c>
      <c r="T181" s="3">
        <v>0</v>
      </c>
      <c r="U181" s="4">
        <v>0</v>
      </c>
      <c r="V181" s="5">
        <v>0</v>
      </c>
      <c r="W181" s="1">
        <v>0</v>
      </c>
      <c r="X181" s="1">
        <v>0</v>
      </c>
      <c r="Y181" s="1">
        <v>21</v>
      </c>
      <c r="Z181" s="38">
        <f t="shared" si="26"/>
        <v>0.47619047619047616</v>
      </c>
      <c r="AA181" s="65">
        <f t="shared" si="27"/>
        <v>0.5238095238095238</v>
      </c>
      <c r="AB181" s="10">
        <f t="shared" si="31"/>
        <v>0</v>
      </c>
      <c r="AC181" s="10">
        <f t="shared" si="31"/>
        <v>0.10526315789473684</v>
      </c>
      <c r="AD181" s="11">
        <f t="shared" si="31"/>
        <v>0.3157894736842105</v>
      </c>
      <c r="AE181" s="54"/>
    </row>
    <row r="182" spans="1:31" ht="12.75">
      <c r="A182" s="13">
        <v>45135</v>
      </c>
      <c r="B182" s="1">
        <v>0</v>
      </c>
      <c r="C182" s="3">
        <v>0</v>
      </c>
      <c r="D182" s="6">
        <v>0</v>
      </c>
      <c r="E182" s="2">
        <v>0</v>
      </c>
      <c r="F182" s="3">
        <v>0</v>
      </c>
      <c r="G182" s="4">
        <v>0</v>
      </c>
      <c r="H182" s="5">
        <v>0</v>
      </c>
      <c r="I182" s="1">
        <v>0</v>
      </c>
      <c r="J182" s="1">
        <v>0</v>
      </c>
      <c r="K182" s="1">
        <v>0</v>
      </c>
      <c r="L182" s="38">
        <f>IF(K182,D182/K182,0)</f>
        <v>0</v>
      </c>
      <c r="M182" s="65">
        <f>IF(K182,(K182-B182)/K182,0)</f>
        <v>0</v>
      </c>
      <c r="N182" s="10">
        <f t="shared" si="29"/>
        <v>0.5</v>
      </c>
      <c r="O182" s="11">
        <f t="shared" si="30"/>
        <v>0.8947368421052632</v>
      </c>
      <c r="P182" s="1">
        <v>0</v>
      </c>
      <c r="Q182" s="3">
        <v>0</v>
      </c>
      <c r="R182" s="6">
        <v>0</v>
      </c>
      <c r="S182" s="2">
        <v>0</v>
      </c>
      <c r="T182" s="3">
        <v>0</v>
      </c>
      <c r="U182" s="4">
        <v>0</v>
      </c>
      <c r="V182" s="5">
        <v>0</v>
      </c>
      <c r="W182" s="1">
        <v>0</v>
      </c>
      <c r="X182" s="1">
        <v>0</v>
      </c>
      <c r="Y182" s="1">
        <v>0</v>
      </c>
      <c r="Z182" s="38">
        <f>IF(Y182,R182/Y182,0)</f>
        <v>0</v>
      </c>
      <c r="AA182" s="65">
        <f>IF(Y182,(Y182-P182)/Y182,0)</f>
        <v>0</v>
      </c>
      <c r="AB182" s="10">
        <f t="shared" si="31"/>
        <v>0</v>
      </c>
      <c r="AC182" s="10">
        <f t="shared" si="31"/>
        <v>0.1111111111111111</v>
      </c>
      <c r="AD182" s="11">
        <f t="shared" si="31"/>
        <v>0.3333333333333333</v>
      </c>
      <c r="AE182" s="54"/>
    </row>
    <row r="183" spans="1:31" ht="12.75">
      <c r="A183" s="13">
        <v>45138</v>
      </c>
      <c r="B183" s="1">
        <v>18</v>
      </c>
      <c r="C183" s="3">
        <v>0</v>
      </c>
      <c r="D183" s="6">
        <v>1</v>
      </c>
      <c r="E183" s="2">
        <v>0</v>
      </c>
      <c r="F183" s="3">
        <v>0</v>
      </c>
      <c r="G183" s="4">
        <v>0</v>
      </c>
      <c r="H183" s="5">
        <v>0</v>
      </c>
      <c r="I183" s="1">
        <v>0</v>
      </c>
      <c r="J183" s="1">
        <v>0</v>
      </c>
      <c r="K183" s="1">
        <v>19</v>
      </c>
      <c r="L183" s="38">
        <f aca="true" t="shared" si="32" ref="L183:L230">IF(K183,D183/K183,0)</f>
        <v>0.05263157894736842</v>
      </c>
      <c r="M183" s="65">
        <f aca="true" t="shared" si="33" ref="M183:M200">IF(K183,(K183-B183)/K183,0)</f>
        <v>0.05263157894736842</v>
      </c>
      <c r="N183" s="10">
        <f t="shared" si="29"/>
        <v>0.47058823529411764</v>
      </c>
      <c r="O183" s="11">
        <f t="shared" si="30"/>
        <v>0.8888888888888888</v>
      </c>
      <c r="P183" s="1">
        <v>4</v>
      </c>
      <c r="Q183" s="3">
        <v>0</v>
      </c>
      <c r="R183" s="6">
        <v>7</v>
      </c>
      <c r="S183" s="2">
        <v>0</v>
      </c>
      <c r="T183" s="3">
        <v>0</v>
      </c>
      <c r="U183" s="4">
        <v>0</v>
      </c>
      <c r="V183" s="5">
        <v>8</v>
      </c>
      <c r="W183" s="1">
        <v>0</v>
      </c>
      <c r="X183" s="1">
        <v>0</v>
      </c>
      <c r="Y183" s="1">
        <v>19</v>
      </c>
      <c r="Z183" s="38">
        <f aca="true" t="shared" si="34" ref="Z183:Z230">IF(Y183,R183/Y183,0)</f>
        <v>0.3684210526315789</v>
      </c>
      <c r="AA183" s="65">
        <f aca="true" t="shared" si="35" ref="AA183:AA230">IF(Y183,(Y183-P183)/Y183,0)</f>
        <v>0.7894736842105263</v>
      </c>
      <c r="AB183" s="10">
        <f t="shared" si="31"/>
        <v>0</v>
      </c>
      <c r="AC183" s="10">
        <f t="shared" si="31"/>
        <v>0.058823529411764705</v>
      </c>
      <c r="AD183" s="11">
        <f t="shared" si="31"/>
        <v>0.23529411764705882</v>
      </c>
      <c r="AE183" s="54"/>
    </row>
    <row r="184" spans="1:31" ht="12.75">
      <c r="A184" s="13">
        <v>45139</v>
      </c>
      <c r="B184" s="1">
        <v>10</v>
      </c>
      <c r="C184" s="3">
        <v>0</v>
      </c>
      <c r="D184" s="6">
        <v>3</v>
      </c>
      <c r="E184" s="2">
        <v>0</v>
      </c>
      <c r="F184" s="3">
        <v>0</v>
      </c>
      <c r="G184" s="4">
        <v>0</v>
      </c>
      <c r="H184" s="5">
        <v>0</v>
      </c>
      <c r="I184" s="1">
        <v>0</v>
      </c>
      <c r="J184" s="1">
        <v>0</v>
      </c>
      <c r="K184" s="1">
        <v>13</v>
      </c>
      <c r="L184" s="38">
        <f t="shared" si="32"/>
        <v>0.23076923076923078</v>
      </c>
      <c r="M184" s="65">
        <f t="shared" si="33"/>
        <v>0.23076923076923078</v>
      </c>
      <c r="N184" s="10">
        <f t="shared" si="29"/>
        <v>0.4444444444444444</v>
      </c>
      <c r="O184" s="11">
        <f t="shared" si="30"/>
        <v>0.8947368421052632</v>
      </c>
      <c r="P184" s="1">
        <v>3</v>
      </c>
      <c r="Q184" s="3">
        <v>0</v>
      </c>
      <c r="R184" s="6">
        <v>3</v>
      </c>
      <c r="S184" s="2">
        <v>0</v>
      </c>
      <c r="T184" s="3">
        <v>0</v>
      </c>
      <c r="U184" s="4">
        <v>0</v>
      </c>
      <c r="V184" s="5">
        <v>7</v>
      </c>
      <c r="W184" s="1">
        <v>0</v>
      </c>
      <c r="X184" s="1">
        <v>0</v>
      </c>
      <c r="Y184" s="1">
        <v>13</v>
      </c>
      <c r="Z184" s="38">
        <f t="shared" si="34"/>
        <v>0.23076923076923078</v>
      </c>
      <c r="AA184" s="65">
        <f t="shared" si="35"/>
        <v>0.7692307692307693</v>
      </c>
      <c r="AB184" s="10">
        <f t="shared" si="31"/>
        <v>0</v>
      </c>
      <c r="AC184" s="10">
        <f t="shared" si="31"/>
        <v>0.05555555555555555</v>
      </c>
      <c r="AD184" s="11">
        <f t="shared" si="31"/>
        <v>0.2222222222222222</v>
      </c>
      <c r="AE184" s="54"/>
    </row>
    <row r="185" spans="1:31" ht="12.75">
      <c r="A185" s="13">
        <v>45140</v>
      </c>
      <c r="B185" s="1">
        <v>8</v>
      </c>
      <c r="C185" s="3">
        <v>0</v>
      </c>
      <c r="D185" s="6">
        <v>0</v>
      </c>
      <c r="E185" s="2">
        <v>0</v>
      </c>
      <c r="F185" s="3">
        <v>0</v>
      </c>
      <c r="G185" s="4">
        <v>0</v>
      </c>
      <c r="H185" s="5">
        <v>0</v>
      </c>
      <c r="I185" s="1">
        <v>0</v>
      </c>
      <c r="J185" s="1">
        <v>0</v>
      </c>
      <c r="K185" s="1">
        <v>8</v>
      </c>
      <c r="L185" s="38">
        <f t="shared" si="32"/>
        <v>0</v>
      </c>
      <c r="M185" s="65">
        <f t="shared" si="33"/>
        <v>0</v>
      </c>
      <c r="N185" s="10">
        <f t="shared" si="29"/>
        <v>0.47368421052631576</v>
      </c>
      <c r="O185" s="11">
        <f t="shared" si="30"/>
        <v>0.9</v>
      </c>
      <c r="P185" s="1">
        <v>1</v>
      </c>
      <c r="Q185" s="3">
        <v>0</v>
      </c>
      <c r="R185" s="6">
        <v>3</v>
      </c>
      <c r="S185" s="2">
        <v>0</v>
      </c>
      <c r="T185" s="3">
        <v>0</v>
      </c>
      <c r="U185" s="4">
        <v>0</v>
      </c>
      <c r="V185" s="5">
        <v>4</v>
      </c>
      <c r="W185" s="1">
        <v>0</v>
      </c>
      <c r="X185" s="1">
        <v>0</v>
      </c>
      <c r="Y185" s="1">
        <v>8</v>
      </c>
      <c r="Z185" s="38">
        <f t="shared" si="34"/>
        <v>0.375</v>
      </c>
      <c r="AA185" s="65">
        <f t="shared" si="35"/>
        <v>0.875</v>
      </c>
      <c r="AB185" s="10">
        <f t="shared" si="31"/>
        <v>0</v>
      </c>
      <c r="AC185" s="10">
        <f t="shared" si="31"/>
        <v>0.05263157894736842</v>
      </c>
      <c r="AD185" s="11">
        <f t="shared" si="31"/>
        <v>0.21052631578947367</v>
      </c>
      <c r="AE185" s="54"/>
    </row>
    <row r="186" spans="1:31" ht="12.75">
      <c r="A186" s="13">
        <v>45141</v>
      </c>
      <c r="B186" s="1">
        <v>8</v>
      </c>
      <c r="C186" s="3">
        <v>0</v>
      </c>
      <c r="D186" s="6">
        <v>0</v>
      </c>
      <c r="E186" s="2">
        <v>0</v>
      </c>
      <c r="F186" s="3">
        <v>0</v>
      </c>
      <c r="G186" s="4">
        <v>0</v>
      </c>
      <c r="H186" s="5">
        <v>0</v>
      </c>
      <c r="I186" s="1">
        <v>0</v>
      </c>
      <c r="J186" s="1">
        <v>0</v>
      </c>
      <c r="K186" s="1">
        <v>8</v>
      </c>
      <c r="L186" s="38">
        <f t="shared" si="32"/>
        <v>0</v>
      </c>
      <c r="M186" s="65">
        <f t="shared" si="33"/>
        <v>0</v>
      </c>
      <c r="N186" s="10">
        <f t="shared" si="29"/>
        <v>0.47368421052631576</v>
      </c>
      <c r="O186" s="11">
        <f t="shared" si="30"/>
        <v>0.9</v>
      </c>
      <c r="P186" s="1">
        <v>2</v>
      </c>
      <c r="Q186" s="3">
        <v>0</v>
      </c>
      <c r="R186" s="6">
        <v>4</v>
      </c>
      <c r="S186" s="2">
        <v>0</v>
      </c>
      <c r="T186" s="3">
        <v>0</v>
      </c>
      <c r="U186" s="4">
        <v>0</v>
      </c>
      <c r="V186" s="5">
        <v>2</v>
      </c>
      <c r="W186" s="1">
        <v>0</v>
      </c>
      <c r="X186" s="1">
        <v>0</v>
      </c>
      <c r="Y186" s="1">
        <v>8</v>
      </c>
      <c r="Z186" s="38">
        <f t="shared" si="34"/>
        <v>0.5</v>
      </c>
      <c r="AA186" s="65">
        <f t="shared" si="35"/>
        <v>0.75</v>
      </c>
      <c r="AB186" s="10">
        <f t="shared" si="31"/>
        <v>0</v>
      </c>
      <c r="AC186" s="10">
        <f t="shared" si="31"/>
        <v>0.05263157894736842</v>
      </c>
      <c r="AD186" s="11">
        <f t="shared" si="31"/>
        <v>0.15789473684210525</v>
      </c>
      <c r="AE186" s="54"/>
    </row>
    <row r="187" spans="1:31" ht="12.75">
      <c r="A187" s="13">
        <v>45142</v>
      </c>
      <c r="B187" s="1">
        <v>8</v>
      </c>
      <c r="C187" s="3">
        <v>0</v>
      </c>
      <c r="D187" s="6">
        <v>0</v>
      </c>
      <c r="E187" s="2">
        <v>0</v>
      </c>
      <c r="F187" s="3">
        <v>0</v>
      </c>
      <c r="G187" s="4">
        <v>0</v>
      </c>
      <c r="H187" s="5">
        <v>0</v>
      </c>
      <c r="I187" s="1">
        <v>0</v>
      </c>
      <c r="J187" s="1">
        <v>0</v>
      </c>
      <c r="K187" s="1">
        <v>8</v>
      </c>
      <c r="L187" s="38">
        <f t="shared" si="32"/>
        <v>0</v>
      </c>
      <c r="M187" s="65">
        <f t="shared" si="33"/>
        <v>0</v>
      </c>
      <c r="N187" s="10">
        <f t="shared" si="29"/>
        <v>0.5263157894736842</v>
      </c>
      <c r="O187" s="11">
        <f t="shared" si="30"/>
        <v>0.9</v>
      </c>
      <c r="P187" s="1">
        <v>2</v>
      </c>
      <c r="Q187" s="3">
        <v>0</v>
      </c>
      <c r="R187" s="6">
        <v>2</v>
      </c>
      <c r="S187" s="2">
        <v>0</v>
      </c>
      <c r="T187" s="3">
        <v>0</v>
      </c>
      <c r="U187" s="4">
        <v>0</v>
      </c>
      <c r="V187" s="5">
        <v>4</v>
      </c>
      <c r="W187" s="1">
        <v>0</v>
      </c>
      <c r="X187" s="1">
        <v>0</v>
      </c>
      <c r="Y187" s="1">
        <v>8</v>
      </c>
      <c r="Z187" s="38">
        <f t="shared" si="34"/>
        <v>0.25</v>
      </c>
      <c r="AA187" s="65">
        <f t="shared" si="35"/>
        <v>0.75</v>
      </c>
      <c r="AB187" s="10">
        <f t="shared" si="31"/>
        <v>0</v>
      </c>
      <c r="AC187" s="10">
        <f t="shared" si="31"/>
        <v>0.05263157894736842</v>
      </c>
      <c r="AD187" s="11">
        <f t="shared" si="31"/>
        <v>0.10526315789473684</v>
      </c>
      <c r="AE187" s="54"/>
    </row>
    <row r="188" spans="1:31" ht="12.75">
      <c r="A188" s="13">
        <v>45146</v>
      </c>
      <c r="B188" s="1">
        <v>14</v>
      </c>
      <c r="C188" s="3">
        <v>0</v>
      </c>
      <c r="D188" s="6">
        <v>2</v>
      </c>
      <c r="E188" s="2">
        <v>0</v>
      </c>
      <c r="F188" s="3">
        <v>0</v>
      </c>
      <c r="G188" s="4">
        <v>0</v>
      </c>
      <c r="H188" s="5">
        <v>0</v>
      </c>
      <c r="I188" s="1">
        <v>0</v>
      </c>
      <c r="J188" s="1">
        <v>0</v>
      </c>
      <c r="K188" s="1">
        <v>16</v>
      </c>
      <c r="L188" s="38">
        <f t="shared" si="32"/>
        <v>0.125</v>
      </c>
      <c r="M188" s="65">
        <f t="shared" si="33"/>
        <v>0.125</v>
      </c>
      <c r="N188" s="10">
        <f t="shared" si="29"/>
        <v>0.5</v>
      </c>
      <c r="O188" s="11">
        <f t="shared" si="30"/>
        <v>0.9473684210526315</v>
      </c>
      <c r="P188" s="1">
        <v>1</v>
      </c>
      <c r="Q188" s="3">
        <v>0</v>
      </c>
      <c r="R188" s="6">
        <v>3</v>
      </c>
      <c r="S188" s="2">
        <v>0</v>
      </c>
      <c r="T188" s="3">
        <v>0</v>
      </c>
      <c r="U188" s="4">
        <v>0</v>
      </c>
      <c r="V188" s="5">
        <v>12</v>
      </c>
      <c r="W188" s="1">
        <v>0</v>
      </c>
      <c r="X188" s="1">
        <v>0</v>
      </c>
      <c r="Y188" s="1">
        <v>16</v>
      </c>
      <c r="Z188" s="38">
        <f t="shared" si="34"/>
        <v>0.1875</v>
      </c>
      <c r="AA188" s="65">
        <f t="shared" si="35"/>
        <v>0.9375</v>
      </c>
      <c r="AB188" s="10">
        <f t="shared" si="31"/>
        <v>0</v>
      </c>
      <c r="AC188" s="10">
        <f t="shared" si="31"/>
        <v>0</v>
      </c>
      <c r="AD188" s="11">
        <f t="shared" si="31"/>
        <v>0.05555555555555555</v>
      </c>
      <c r="AE188" s="54"/>
    </row>
    <row r="189" spans="1:31" ht="12.75">
      <c r="A189" s="13">
        <v>45148</v>
      </c>
      <c r="B189" s="1">
        <v>13</v>
      </c>
      <c r="C189" s="3">
        <v>0</v>
      </c>
      <c r="D189" s="6">
        <v>1</v>
      </c>
      <c r="E189" s="2">
        <v>0</v>
      </c>
      <c r="F189" s="3">
        <v>0</v>
      </c>
      <c r="G189" s="4">
        <v>0</v>
      </c>
      <c r="H189" s="5">
        <v>0</v>
      </c>
      <c r="I189" s="1">
        <v>0</v>
      </c>
      <c r="J189" s="1">
        <v>0</v>
      </c>
      <c r="K189" s="1">
        <v>14</v>
      </c>
      <c r="L189" s="38">
        <f t="shared" si="32"/>
        <v>0.07142857142857142</v>
      </c>
      <c r="M189" s="65">
        <f t="shared" si="33"/>
        <v>0.07142857142857142</v>
      </c>
      <c r="N189" s="10">
        <f t="shared" si="29"/>
        <v>0.47058823529411764</v>
      </c>
      <c r="O189" s="11">
        <f t="shared" si="30"/>
        <v>0.9444444444444444</v>
      </c>
      <c r="P189" s="1">
        <v>1</v>
      </c>
      <c r="Q189" s="3">
        <v>0</v>
      </c>
      <c r="R189" s="6">
        <v>11</v>
      </c>
      <c r="S189" s="2">
        <v>0</v>
      </c>
      <c r="T189" s="3">
        <v>0</v>
      </c>
      <c r="U189" s="4">
        <v>0</v>
      </c>
      <c r="V189" s="5">
        <v>2</v>
      </c>
      <c r="W189" s="1">
        <v>0</v>
      </c>
      <c r="X189" s="1">
        <v>0</v>
      </c>
      <c r="Y189" s="1">
        <v>14</v>
      </c>
      <c r="Z189" s="38">
        <f t="shared" si="34"/>
        <v>0.7857142857142857</v>
      </c>
      <c r="AA189" s="65">
        <f t="shared" si="35"/>
        <v>0.9285714285714286</v>
      </c>
      <c r="AB189" s="10">
        <f t="shared" si="31"/>
        <v>0</v>
      </c>
      <c r="AC189" s="10">
        <f t="shared" si="31"/>
        <v>0</v>
      </c>
      <c r="AD189" s="11">
        <f t="shared" si="31"/>
        <v>0</v>
      </c>
      <c r="AE189" s="54"/>
    </row>
    <row r="190" spans="1:31" ht="12.75">
      <c r="A190" s="13">
        <v>45149</v>
      </c>
      <c r="B190" s="1">
        <v>0</v>
      </c>
      <c r="C190" s="3">
        <v>0</v>
      </c>
      <c r="D190" s="6">
        <v>0</v>
      </c>
      <c r="E190" s="2">
        <v>0</v>
      </c>
      <c r="F190" s="3">
        <v>0</v>
      </c>
      <c r="G190" s="4">
        <v>0</v>
      </c>
      <c r="H190" s="5">
        <v>0</v>
      </c>
      <c r="I190" s="1">
        <v>0</v>
      </c>
      <c r="J190" s="1">
        <v>0</v>
      </c>
      <c r="K190" s="1">
        <v>0</v>
      </c>
      <c r="L190" s="38">
        <f t="shared" si="32"/>
        <v>0</v>
      </c>
      <c r="M190" s="65">
        <f t="shared" si="33"/>
        <v>0</v>
      </c>
      <c r="N190" s="10">
        <f t="shared" si="29"/>
        <v>0.5625</v>
      </c>
      <c r="O190" s="11">
        <f t="shared" si="30"/>
        <v>0.9444444444444444</v>
      </c>
      <c r="P190" s="1">
        <v>0</v>
      </c>
      <c r="Q190" s="3">
        <v>0</v>
      </c>
      <c r="R190" s="6">
        <v>0</v>
      </c>
      <c r="S190" s="2">
        <v>0</v>
      </c>
      <c r="T190" s="3">
        <v>0</v>
      </c>
      <c r="U190" s="4">
        <v>0</v>
      </c>
      <c r="V190" s="5">
        <v>0</v>
      </c>
      <c r="W190" s="1">
        <v>0</v>
      </c>
      <c r="X190" s="1">
        <v>0</v>
      </c>
      <c r="Y190" s="1">
        <v>0</v>
      </c>
      <c r="Z190" s="38">
        <f t="shared" si="34"/>
        <v>0</v>
      </c>
      <c r="AA190" s="65">
        <f t="shared" si="35"/>
        <v>0</v>
      </c>
      <c r="AB190" s="10">
        <f t="shared" si="31"/>
        <v>0</v>
      </c>
      <c r="AC190" s="10">
        <f t="shared" si="31"/>
        <v>0</v>
      </c>
      <c r="AD190" s="11">
        <f t="shared" si="31"/>
        <v>0</v>
      </c>
      <c r="AE190" s="54"/>
    </row>
    <row r="191" spans="1:31" ht="12.75">
      <c r="A191" s="13">
        <v>45152</v>
      </c>
      <c r="B191" s="1">
        <v>22</v>
      </c>
      <c r="C191" s="3">
        <v>0</v>
      </c>
      <c r="D191" s="6">
        <v>2</v>
      </c>
      <c r="E191" s="2">
        <v>0</v>
      </c>
      <c r="F191" s="3">
        <v>0</v>
      </c>
      <c r="G191" s="4">
        <v>0</v>
      </c>
      <c r="H191" s="5">
        <v>0</v>
      </c>
      <c r="I191" s="1">
        <v>0</v>
      </c>
      <c r="J191" s="1">
        <v>0</v>
      </c>
      <c r="K191" s="1">
        <v>24</v>
      </c>
      <c r="L191" s="38">
        <f t="shared" si="32"/>
        <v>0.08333333333333333</v>
      </c>
      <c r="M191" s="65">
        <f t="shared" si="33"/>
        <v>0.08333333333333333</v>
      </c>
      <c r="N191" s="10">
        <f t="shared" si="29"/>
        <v>0.6666666666666666</v>
      </c>
      <c r="O191" s="11">
        <f t="shared" si="30"/>
        <v>1</v>
      </c>
      <c r="P191" s="1">
        <v>5</v>
      </c>
      <c r="Q191" s="3">
        <v>0</v>
      </c>
      <c r="R191" s="6">
        <v>13</v>
      </c>
      <c r="S191" s="2">
        <v>0</v>
      </c>
      <c r="T191" s="3">
        <v>0</v>
      </c>
      <c r="U191" s="4">
        <v>0</v>
      </c>
      <c r="V191" s="5">
        <v>6</v>
      </c>
      <c r="W191" s="1">
        <v>0</v>
      </c>
      <c r="X191" s="1">
        <v>0</v>
      </c>
      <c r="Y191" s="1">
        <v>24</v>
      </c>
      <c r="Z191" s="38">
        <f t="shared" si="34"/>
        <v>0.5416666666666666</v>
      </c>
      <c r="AA191" s="65">
        <f t="shared" si="35"/>
        <v>0.7916666666666666</v>
      </c>
      <c r="AB191" s="10">
        <f t="shared" si="31"/>
        <v>0</v>
      </c>
      <c r="AC191" s="10">
        <f t="shared" si="31"/>
        <v>0</v>
      </c>
      <c r="AD191" s="11">
        <f t="shared" si="31"/>
        <v>0</v>
      </c>
      <c r="AE191" s="54"/>
    </row>
    <row r="192" spans="1:31" ht="12.75">
      <c r="A192" s="13">
        <v>45153</v>
      </c>
      <c r="B192" s="1">
        <v>3</v>
      </c>
      <c r="C192" s="3">
        <v>0</v>
      </c>
      <c r="D192" s="6">
        <v>1</v>
      </c>
      <c r="E192" s="2">
        <v>0</v>
      </c>
      <c r="F192" s="3">
        <v>0</v>
      </c>
      <c r="G192" s="4">
        <v>0</v>
      </c>
      <c r="H192" s="5">
        <v>0</v>
      </c>
      <c r="I192" s="1">
        <v>0</v>
      </c>
      <c r="J192" s="1">
        <v>0</v>
      </c>
      <c r="K192" s="1">
        <v>4</v>
      </c>
      <c r="L192" s="38">
        <f t="shared" si="32"/>
        <v>0.25</v>
      </c>
      <c r="M192" s="65">
        <f t="shared" si="33"/>
        <v>0.25</v>
      </c>
      <c r="N192" s="10">
        <f t="shared" si="29"/>
        <v>0.625</v>
      </c>
      <c r="O192" s="11">
        <f t="shared" si="30"/>
        <v>0.9444444444444444</v>
      </c>
      <c r="P192" s="1">
        <v>0</v>
      </c>
      <c r="Q192" s="3">
        <v>0</v>
      </c>
      <c r="R192" s="6">
        <v>2</v>
      </c>
      <c r="S192" s="2">
        <v>0</v>
      </c>
      <c r="T192" s="3">
        <v>0</v>
      </c>
      <c r="U192" s="4">
        <v>0</v>
      </c>
      <c r="V192" s="5">
        <v>2</v>
      </c>
      <c r="W192" s="1">
        <v>0</v>
      </c>
      <c r="X192" s="1">
        <v>0</v>
      </c>
      <c r="Y192" s="1">
        <v>4</v>
      </c>
      <c r="Z192" s="38">
        <f t="shared" si="34"/>
        <v>0.5</v>
      </c>
      <c r="AA192" s="65">
        <f t="shared" si="35"/>
        <v>1</v>
      </c>
      <c r="AB192" s="10">
        <f t="shared" si="31"/>
        <v>0</v>
      </c>
      <c r="AC192" s="10">
        <f t="shared" si="31"/>
        <v>0</v>
      </c>
      <c r="AD192" s="11">
        <f t="shared" si="31"/>
        <v>0</v>
      </c>
      <c r="AE192" s="54"/>
    </row>
    <row r="193" spans="1:31" ht="12.75">
      <c r="A193" s="13">
        <v>45154</v>
      </c>
      <c r="B193" s="1">
        <v>8</v>
      </c>
      <c r="C193" s="3">
        <v>0</v>
      </c>
      <c r="D193" s="6">
        <v>2</v>
      </c>
      <c r="E193" s="2">
        <v>0</v>
      </c>
      <c r="F193" s="3">
        <v>0</v>
      </c>
      <c r="G193" s="4">
        <v>0</v>
      </c>
      <c r="H193" s="5">
        <v>0</v>
      </c>
      <c r="I193" s="1">
        <v>0</v>
      </c>
      <c r="J193" s="1">
        <v>0</v>
      </c>
      <c r="K193" s="1">
        <v>10</v>
      </c>
      <c r="L193" s="38">
        <f t="shared" si="32"/>
        <v>0.2</v>
      </c>
      <c r="M193" s="65">
        <f t="shared" si="33"/>
        <v>0.2</v>
      </c>
      <c r="N193" s="10">
        <f t="shared" si="29"/>
        <v>0.5625</v>
      </c>
      <c r="O193" s="11">
        <f t="shared" si="30"/>
        <v>0.9444444444444444</v>
      </c>
      <c r="P193" s="1">
        <v>4</v>
      </c>
      <c r="Q193" s="3">
        <v>0</v>
      </c>
      <c r="R193" s="6">
        <v>2</v>
      </c>
      <c r="S193" s="2">
        <v>0</v>
      </c>
      <c r="T193" s="3">
        <v>0</v>
      </c>
      <c r="U193" s="4">
        <v>0</v>
      </c>
      <c r="V193" s="5">
        <v>4</v>
      </c>
      <c r="W193" s="1">
        <v>0</v>
      </c>
      <c r="X193" s="1">
        <v>0</v>
      </c>
      <c r="Y193" s="1">
        <v>10</v>
      </c>
      <c r="Z193" s="38">
        <f t="shared" si="34"/>
        <v>0.2</v>
      </c>
      <c r="AA193" s="65">
        <f t="shared" si="35"/>
        <v>0.6</v>
      </c>
      <c r="AB193" s="10">
        <f t="shared" si="31"/>
        <v>0</v>
      </c>
      <c r="AC193" s="10">
        <f t="shared" si="31"/>
        <v>0</v>
      </c>
      <c r="AD193" s="11">
        <f t="shared" si="31"/>
        <v>0</v>
      </c>
      <c r="AE193" s="54"/>
    </row>
    <row r="194" spans="1:31" ht="12.75">
      <c r="A194" s="13">
        <v>45155</v>
      </c>
      <c r="B194" s="1">
        <v>9</v>
      </c>
      <c r="C194" s="3">
        <v>0</v>
      </c>
      <c r="D194" s="6">
        <v>1</v>
      </c>
      <c r="E194" s="2">
        <v>0</v>
      </c>
      <c r="F194" s="3">
        <v>0</v>
      </c>
      <c r="G194" s="4">
        <v>0</v>
      </c>
      <c r="H194" s="5">
        <v>0</v>
      </c>
      <c r="I194" s="1">
        <v>0</v>
      </c>
      <c r="J194" s="1">
        <v>0</v>
      </c>
      <c r="K194" s="1">
        <v>10</v>
      </c>
      <c r="L194" s="38">
        <f t="shared" si="32"/>
        <v>0.1</v>
      </c>
      <c r="M194" s="65">
        <f t="shared" si="33"/>
        <v>0.1</v>
      </c>
      <c r="N194" s="10">
        <f t="shared" si="29"/>
        <v>0.5625</v>
      </c>
      <c r="O194" s="11">
        <f t="shared" si="30"/>
        <v>0.9444444444444444</v>
      </c>
      <c r="P194" s="1">
        <v>5</v>
      </c>
      <c r="Q194" s="3">
        <v>0</v>
      </c>
      <c r="R194" s="6">
        <v>1</v>
      </c>
      <c r="S194" s="2">
        <v>0</v>
      </c>
      <c r="T194" s="3">
        <v>0</v>
      </c>
      <c r="U194" s="4">
        <v>0</v>
      </c>
      <c r="V194" s="5">
        <v>4</v>
      </c>
      <c r="W194" s="1">
        <v>0</v>
      </c>
      <c r="X194" s="1">
        <v>0</v>
      </c>
      <c r="Y194" s="1">
        <v>10</v>
      </c>
      <c r="Z194" s="38">
        <f t="shared" si="34"/>
        <v>0.1</v>
      </c>
      <c r="AA194" s="65">
        <f t="shared" si="35"/>
        <v>0.5</v>
      </c>
      <c r="AB194" s="10">
        <f t="shared" si="31"/>
        <v>0</v>
      </c>
      <c r="AC194" s="10">
        <f t="shared" si="31"/>
        <v>0</v>
      </c>
      <c r="AD194" s="11">
        <f t="shared" si="31"/>
        <v>0</v>
      </c>
      <c r="AE194" s="54"/>
    </row>
    <row r="195" spans="1:31" ht="12.75">
      <c r="A195" s="13">
        <v>45156</v>
      </c>
      <c r="B195" s="1">
        <v>8</v>
      </c>
      <c r="C195" s="3">
        <v>0</v>
      </c>
      <c r="D195" s="6">
        <v>0</v>
      </c>
      <c r="E195" s="2">
        <v>0</v>
      </c>
      <c r="F195" s="3">
        <v>0</v>
      </c>
      <c r="G195" s="4">
        <v>0</v>
      </c>
      <c r="H195" s="5">
        <v>0</v>
      </c>
      <c r="I195" s="1">
        <v>0</v>
      </c>
      <c r="J195" s="1">
        <v>0</v>
      </c>
      <c r="K195" s="1">
        <v>8</v>
      </c>
      <c r="L195" s="38">
        <f t="shared" si="32"/>
        <v>0</v>
      </c>
      <c r="M195" s="65">
        <f t="shared" si="33"/>
        <v>0</v>
      </c>
      <c r="N195" s="10">
        <f t="shared" si="29"/>
        <v>0.5625</v>
      </c>
      <c r="O195" s="11">
        <f t="shared" si="30"/>
        <v>0.9444444444444444</v>
      </c>
      <c r="P195" s="1">
        <v>3</v>
      </c>
      <c r="Q195" s="3">
        <v>0</v>
      </c>
      <c r="R195" s="6">
        <v>5</v>
      </c>
      <c r="S195" s="2">
        <v>0</v>
      </c>
      <c r="T195" s="3">
        <v>0</v>
      </c>
      <c r="U195" s="4">
        <v>0</v>
      </c>
      <c r="V195" s="5">
        <v>0</v>
      </c>
      <c r="W195" s="1">
        <v>0</v>
      </c>
      <c r="X195" s="1">
        <v>0</v>
      </c>
      <c r="Y195" s="1">
        <v>8</v>
      </c>
      <c r="Z195" s="38">
        <f t="shared" si="34"/>
        <v>0.625</v>
      </c>
      <c r="AA195" s="65">
        <f t="shared" si="35"/>
        <v>0.625</v>
      </c>
      <c r="AB195" s="10">
        <f t="shared" si="31"/>
        <v>0</v>
      </c>
      <c r="AC195" s="10">
        <f t="shared" si="31"/>
        <v>0</v>
      </c>
      <c r="AD195" s="11">
        <f t="shared" si="31"/>
        <v>0</v>
      </c>
      <c r="AE195" s="54"/>
    </row>
    <row r="196" spans="1:31" ht="12.75">
      <c r="A196" s="13">
        <v>45159</v>
      </c>
      <c r="B196" s="1">
        <v>9</v>
      </c>
      <c r="C196" s="3">
        <v>0</v>
      </c>
      <c r="D196" s="6">
        <v>1</v>
      </c>
      <c r="E196" s="2">
        <v>0</v>
      </c>
      <c r="F196" s="3">
        <v>0</v>
      </c>
      <c r="G196" s="4">
        <v>0</v>
      </c>
      <c r="H196" s="5">
        <v>0</v>
      </c>
      <c r="I196" s="1">
        <v>0</v>
      </c>
      <c r="J196" s="1">
        <v>0</v>
      </c>
      <c r="K196" s="1">
        <v>10</v>
      </c>
      <c r="L196" s="38">
        <f t="shared" si="32"/>
        <v>0.1</v>
      </c>
      <c r="M196" s="65">
        <f t="shared" si="33"/>
        <v>0.1</v>
      </c>
      <c r="N196" s="10">
        <f t="shared" si="29"/>
        <v>0.6</v>
      </c>
      <c r="O196" s="11">
        <f t="shared" si="30"/>
        <v>0.9411764705882353</v>
      </c>
      <c r="P196" s="1">
        <v>6</v>
      </c>
      <c r="Q196" s="3">
        <v>0</v>
      </c>
      <c r="R196" s="6">
        <v>2</v>
      </c>
      <c r="S196" s="2">
        <v>0</v>
      </c>
      <c r="T196" s="3">
        <v>0</v>
      </c>
      <c r="U196" s="4">
        <v>0</v>
      </c>
      <c r="V196" s="5">
        <v>2</v>
      </c>
      <c r="W196" s="1">
        <v>0</v>
      </c>
      <c r="X196" s="1">
        <v>0</v>
      </c>
      <c r="Y196" s="1">
        <v>10</v>
      </c>
      <c r="Z196" s="38">
        <f t="shared" si="34"/>
        <v>0.2</v>
      </c>
      <c r="AA196" s="65">
        <f t="shared" si="35"/>
        <v>0.4</v>
      </c>
      <c r="AB196" s="10">
        <f t="shared" si="31"/>
        <v>0</v>
      </c>
      <c r="AC196" s="10">
        <f t="shared" si="31"/>
        <v>0</v>
      </c>
      <c r="AD196" s="11">
        <f t="shared" si="31"/>
        <v>0.06666666666666667</v>
      </c>
      <c r="AE196" s="54"/>
    </row>
    <row r="197" spans="1:31" ht="12.75">
      <c r="A197" s="13">
        <v>45160</v>
      </c>
      <c r="B197" s="1">
        <v>9</v>
      </c>
      <c r="C197" s="3">
        <v>0</v>
      </c>
      <c r="D197" s="6">
        <v>0</v>
      </c>
      <c r="E197" s="2">
        <v>0</v>
      </c>
      <c r="F197" s="3">
        <v>0</v>
      </c>
      <c r="G197" s="4">
        <v>0</v>
      </c>
      <c r="H197" s="5">
        <v>0</v>
      </c>
      <c r="I197" s="1">
        <v>0</v>
      </c>
      <c r="J197" s="1">
        <v>0</v>
      </c>
      <c r="K197" s="1">
        <v>9</v>
      </c>
      <c r="L197" s="38">
        <f t="shared" si="32"/>
        <v>0</v>
      </c>
      <c r="M197" s="65">
        <f t="shared" si="33"/>
        <v>0</v>
      </c>
      <c r="N197" s="10">
        <f t="shared" si="29"/>
        <v>0.625</v>
      </c>
      <c r="O197" s="11">
        <f t="shared" si="30"/>
        <v>0.9444444444444444</v>
      </c>
      <c r="P197" s="1">
        <v>7</v>
      </c>
      <c r="Q197" s="3">
        <v>0</v>
      </c>
      <c r="R197" s="6">
        <v>2</v>
      </c>
      <c r="S197" s="2">
        <v>0</v>
      </c>
      <c r="T197" s="3">
        <v>0</v>
      </c>
      <c r="U197" s="4">
        <v>0</v>
      </c>
      <c r="V197" s="5">
        <v>0</v>
      </c>
      <c r="W197" s="1">
        <v>0</v>
      </c>
      <c r="X197" s="1">
        <v>0</v>
      </c>
      <c r="Y197" s="1">
        <v>9</v>
      </c>
      <c r="Z197" s="38">
        <f t="shared" si="34"/>
        <v>0.2222222222222222</v>
      </c>
      <c r="AA197" s="65">
        <f t="shared" si="35"/>
        <v>0.2222222222222222</v>
      </c>
      <c r="AB197" s="10">
        <f t="shared" si="31"/>
        <v>0</v>
      </c>
      <c r="AC197" s="10">
        <f t="shared" si="31"/>
        <v>0.0625</v>
      </c>
      <c r="AD197" s="11">
        <f t="shared" si="31"/>
        <v>0.125</v>
      </c>
      <c r="AE197" s="54"/>
    </row>
    <row r="198" spans="1:31" ht="12.75">
      <c r="A198" s="13">
        <v>45161</v>
      </c>
      <c r="B198" s="1">
        <v>9</v>
      </c>
      <c r="C198" s="3">
        <v>0</v>
      </c>
      <c r="D198" s="6">
        <v>2</v>
      </c>
      <c r="E198" s="2">
        <v>0</v>
      </c>
      <c r="F198" s="3">
        <v>0</v>
      </c>
      <c r="G198" s="4">
        <v>0</v>
      </c>
      <c r="H198" s="5">
        <v>0</v>
      </c>
      <c r="I198" s="1">
        <v>0</v>
      </c>
      <c r="J198" s="1">
        <v>0</v>
      </c>
      <c r="K198" s="1">
        <v>11</v>
      </c>
      <c r="L198" s="38">
        <f t="shared" si="32"/>
        <v>0.18181818181818182</v>
      </c>
      <c r="M198" s="65">
        <f t="shared" si="33"/>
        <v>0.18181818181818182</v>
      </c>
      <c r="N198" s="10">
        <f t="shared" si="29"/>
        <v>0.625</v>
      </c>
      <c r="O198" s="11">
        <f t="shared" si="30"/>
        <v>0.9444444444444444</v>
      </c>
      <c r="P198" s="1">
        <v>4</v>
      </c>
      <c r="Q198" s="3">
        <v>0</v>
      </c>
      <c r="R198" s="6">
        <v>4</v>
      </c>
      <c r="S198" s="2">
        <v>0</v>
      </c>
      <c r="T198" s="3">
        <v>0</v>
      </c>
      <c r="U198" s="4">
        <v>0</v>
      </c>
      <c r="V198" s="5">
        <v>3</v>
      </c>
      <c r="W198" s="1">
        <v>0</v>
      </c>
      <c r="X198" s="1">
        <v>0</v>
      </c>
      <c r="Y198" s="1">
        <v>11</v>
      </c>
      <c r="Z198" s="38">
        <f t="shared" si="34"/>
        <v>0.36363636363636365</v>
      </c>
      <c r="AA198" s="65">
        <f t="shared" si="35"/>
        <v>0.6363636363636364</v>
      </c>
      <c r="AB198" s="10">
        <f aca="true" t="shared" si="36" ref="AB198:AD217">SUMPRODUCT(($A198-$A177:$A198&lt;30)*($Y177:$Y198&lt;&gt;0)*($AA177:$AA198&lt;AB$16)*1)/SUMPRODUCT(($A198-$A177:$A198&lt;30)*($Y177:$Y198&lt;&gt;0)*1)</f>
        <v>0</v>
      </c>
      <c r="AC198" s="10">
        <f t="shared" si="36"/>
        <v>0.0625</v>
      </c>
      <c r="AD198" s="11">
        <f t="shared" si="36"/>
        <v>0.125</v>
      </c>
      <c r="AE198" s="54"/>
    </row>
    <row r="199" spans="1:31" ht="12.75">
      <c r="A199" s="13">
        <v>45162</v>
      </c>
      <c r="B199" s="1">
        <v>12</v>
      </c>
      <c r="C199" s="3">
        <v>0</v>
      </c>
      <c r="D199" s="6">
        <v>0</v>
      </c>
      <c r="E199" s="2">
        <v>0</v>
      </c>
      <c r="F199" s="3">
        <v>0</v>
      </c>
      <c r="G199" s="4">
        <v>0</v>
      </c>
      <c r="H199" s="5">
        <v>0</v>
      </c>
      <c r="I199" s="1">
        <v>0</v>
      </c>
      <c r="J199" s="1">
        <v>0</v>
      </c>
      <c r="K199" s="1"/>
      <c r="L199" s="38">
        <f t="shared" si="32"/>
        <v>0</v>
      </c>
      <c r="M199" s="65">
        <f t="shared" si="33"/>
        <v>0</v>
      </c>
      <c r="N199" s="59"/>
      <c r="O199" s="60"/>
      <c r="P199" s="1">
        <v>8</v>
      </c>
      <c r="Q199" s="3">
        <v>0</v>
      </c>
      <c r="R199" s="6">
        <v>4</v>
      </c>
      <c r="S199" s="2">
        <v>0</v>
      </c>
      <c r="T199" s="3">
        <v>0</v>
      </c>
      <c r="U199" s="4">
        <v>0</v>
      </c>
      <c r="V199" s="5">
        <v>0</v>
      </c>
      <c r="W199" s="1">
        <v>0</v>
      </c>
      <c r="X199" s="1">
        <v>0</v>
      </c>
      <c r="Y199" s="1">
        <v>12</v>
      </c>
      <c r="Z199" s="38">
        <f t="shared" si="34"/>
        <v>0.3333333333333333</v>
      </c>
      <c r="AA199" s="65">
        <f t="shared" si="35"/>
        <v>0.3333333333333333</v>
      </c>
      <c r="AB199" s="10">
        <f t="shared" si="36"/>
        <v>0</v>
      </c>
      <c r="AC199" s="10">
        <f t="shared" si="36"/>
        <v>0.058823529411764705</v>
      </c>
      <c r="AD199" s="11">
        <f t="shared" si="36"/>
        <v>0.17647058823529413</v>
      </c>
      <c r="AE199" s="54"/>
    </row>
    <row r="200" spans="1:31" ht="12.75">
      <c r="A200" s="13">
        <v>45163</v>
      </c>
      <c r="B200" s="1">
        <v>2</v>
      </c>
      <c r="C200" s="3">
        <v>0</v>
      </c>
      <c r="D200" s="6">
        <v>0</v>
      </c>
      <c r="E200" s="2">
        <v>0</v>
      </c>
      <c r="F200" s="3">
        <v>0</v>
      </c>
      <c r="G200" s="4">
        <v>0</v>
      </c>
      <c r="H200" s="5">
        <v>0</v>
      </c>
      <c r="I200" s="1">
        <v>0</v>
      </c>
      <c r="J200" s="1">
        <v>0</v>
      </c>
      <c r="K200" s="1"/>
      <c r="L200" s="38">
        <f t="shared" si="32"/>
        <v>0</v>
      </c>
      <c r="M200" s="65">
        <f t="shared" si="33"/>
        <v>0</v>
      </c>
      <c r="N200" s="59"/>
      <c r="O200" s="60"/>
      <c r="P200" s="1">
        <v>0</v>
      </c>
      <c r="Q200" s="3">
        <v>0</v>
      </c>
      <c r="R200" s="6">
        <v>2</v>
      </c>
      <c r="S200" s="2">
        <v>0</v>
      </c>
      <c r="T200" s="3">
        <v>0</v>
      </c>
      <c r="U200" s="4">
        <v>0</v>
      </c>
      <c r="V200" s="5">
        <v>0</v>
      </c>
      <c r="W200" s="1">
        <v>0</v>
      </c>
      <c r="X200" s="1">
        <v>0</v>
      </c>
      <c r="Y200" s="1">
        <v>2</v>
      </c>
      <c r="Z200" s="38">
        <f t="shared" si="34"/>
        <v>1</v>
      </c>
      <c r="AA200" s="65">
        <f t="shared" si="35"/>
        <v>1</v>
      </c>
      <c r="AB200" s="10">
        <f t="shared" si="36"/>
        <v>0</v>
      </c>
      <c r="AC200" s="10">
        <f t="shared" si="36"/>
        <v>0.05555555555555555</v>
      </c>
      <c r="AD200" s="11">
        <f t="shared" si="36"/>
        <v>0.16666666666666666</v>
      </c>
      <c r="AE200" s="54"/>
    </row>
    <row r="201" spans="1:31" ht="12.75">
      <c r="A201" s="13">
        <v>45166</v>
      </c>
      <c r="B201" s="1">
        <v>10</v>
      </c>
      <c r="C201" s="3">
        <v>0</v>
      </c>
      <c r="D201" s="6">
        <v>0</v>
      </c>
      <c r="E201" s="2">
        <v>0</v>
      </c>
      <c r="F201" s="3">
        <v>0</v>
      </c>
      <c r="G201" s="4">
        <v>0</v>
      </c>
      <c r="H201" s="5">
        <v>0</v>
      </c>
      <c r="I201" s="1">
        <v>0</v>
      </c>
      <c r="J201" s="1">
        <v>0</v>
      </c>
      <c r="K201" s="1"/>
      <c r="L201" s="38">
        <f t="shared" si="32"/>
        <v>0</v>
      </c>
      <c r="M201" s="65">
        <f aca="true" t="shared" si="37" ref="M201:M230">IF(K201,(K201-B201)/K201,0)</f>
        <v>0</v>
      </c>
      <c r="N201" s="59"/>
      <c r="O201" s="60"/>
      <c r="P201" s="1">
        <v>7</v>
      </c>
      <c r="Q201" s="3">
        <v>0</v>
      </c>
      <c r="R201" s="6">
        <v>2</v>
      </c>
      <c r="S201" s="2">
        <v>0</v>
      </c>
      <c r="T201" s="3">
        <v>0</v>
      </c>
      <c r="U201" s="4">
        <v>0</v>
      </c>
      <c r="V201" s="5">
        <v>1</v>
      </c>
      <c r="W201" s="1">
        <v>0</v>
      </c>
      <c r="X201" s="1">
        <v>0</v>
      </c>
      <c r="Y201" s="1">
        <v>10</v>
      </c>
      <c r="Z201" s="38">
        <f t="shared" si="34"/>
        <v>0.2</v>
      </c>
      <c r="AA201" s="65">
        <f t="shared" si="35"/>
        <v>0.3</v>
      </c>
      <c r="AB201" s="10">
        <f t="shared" si="36"/>
        <v>0</v>
      </c>
      <c r="AC201" s="10">
        <f t="shared" si="36"/>
        <v>0.05555555555555555</v>
      </c>
      <c r="AD201" s="11">
        <f t="shared" si="36"/>
        <v>0.2222222222222222</v>
      </c>
      <c r="AE201" s="54"/>
    </row>
    <row r="202" spans="1:31" ht="12.75">
      <c r="A202" s="13">
        <v>45167</v>
      </c>
      <c r="B202" s="1">
        <v>6</v>
      </c>
      <c r="C202" s="3">
        <v>0</v>
      </c>
      <c r="D202" s="6">
        <v>0</v>
      </c>
      <c r="E202" s="2">
        <v>0</v>
      </c>
      <c r="F202" s="3">
        <v>0</v>
      </c>
      <c r="G202" s="4">
        <v>0</v>
      </c>
      <c r="H202" s="5">
        <v>0</v>
      </c>
      <c r="I202" s="1">
        <v>0</v>
      </c>
      <c r="J202" s="1">
        <v>0</v>
      </c>
      <c r="K202" s="1"/>
      <c r="L202" s="38">
        <f t="shared" si="32"/>
        <v>0</v>
      </c>
      <c r="M202" s="65">
        <f t="shared" si="37"/>
        <v>0</v>
      </c>
      <c r="N202" s="59"/>
      <c r="O202" s="60"/>
      <c r="P202" s="1">
        <v>4</v>
      </c>
      <c r="Q202" s="3">
        <v>0</v>
      </c>
      <c r="R202" s="6">
        <v>0</v>
      </c>
      <c r="S202" s="2">
        <v>0</v>
      </c>
      <c r="T202" s="3">
        <v>0</v>
      </c>
      <c r="U202" s="4">
        <v>0</v>
      </c>
      <c r="V202" s="5">
        <v>2</v>
      </c>
      <c r="W202" s="1">
        <v>0</v>
      </c>
      <c r="X202" s="1">
        <v>0</v>
      </c>
      <c r="Y202" s="1">
        <v>6</v>
      </c>
      <c r="Z202" s="38">
        <f t="shared" si="34"/>
        <v>0</v>
      </c>
      <c r="AA202" s="65">
        <f t="shared" si="35"/>
        <v>0.3333333333333333</v>
      </c>
      <c r="AB202" s="10">
        <f t="shared" si="36"/>
        <v>0</v>
      </c>
      <c r="AC202" s="10">
        <f t="shared" si="36"/>
        <v>0.05263157894736842</v>
      </c>
      <c r="AD202" s="11">
        <f t="shared" si="36"/>
        <v>0.2631578947368421</v>
      </c>
      <c r="AE202" s="54"/>
    </row>
    <row r="203" spans="1:31" ht="12.75">
      <c r="A203" s="13">
        <v>45168</v>
      </c>
      <c r="B203" s="1">
        <v>7</v>
      </c>
      <c r="C203" s="3">
        <v>0</v>
      </c>
      <c r="D203" s="6">
        <v>0</v>
      </c>
      <c r="E203" s="2">
        <v>0</v>
      </c>
      <c r="F203" s="3">
        <v>0</v>
      </c>
      <c r="G203" s="4">
        <v>0</v>
      </c>
      <c r="H203" s="5">
        <v>0</v>
      </c>
      <c r="I203" s="1">
        <v>0</v>
      </c>
      <c r="J203" s="1">
        <v>0</v>
      </c>
      <c r="K203" s="1"/>
      <c r="L203" s="38">
        <f t="shared" si="32"/>
        <v>0</v>
      </c>
      <c r="M203" s="65">
        <f t="shared" si="37"/>
        <v>0</v>
      </c>
      <c r="N203" s="59"/>
      <c r="O203" s="60"/>
      <c r="P203" s="1">
        <v>5</v>
      </c>
      <c r="Q203" s="3">
        <v>0</v>
      </c>
      <c r="R203" s="6">
        <v>2</v>
      </c>
      <c r="S203" s="2">
        <v>0</v>
      </c>
      <c r="T203" s="3">
        <v>0</v>
      </c>
      <c r="U203" s="4">
        <v>0</v>
      </c>
      <c r="V203" s="5">
        <v>0</v>
      </c>
      <c r="W203" s="1">
        <v>0</v>
      </c>
      <c r="X203" s="1">
        <v>0</v>
      </c>
      <c r="Y203" s="1">
        <v>7</v>
      </c>
      <c r="Z203" s="38">
        <f t="shared" si="34"/>
        <v>0.2857142857142857</v>
      </c>
      <c r="AA203" s="65">
        <f t="shared" si="35"/>
        <v>0.2857142857142857</v>
      </c>
      <c r="AB203" s="10">
        <f t="shared" si="36"/>
        <v>0</v>
      </c>
      <c r="AC203" s="10">
        <f t="shared" si="36"/>
        <v>0.05263157894736842</v>
      </c>
      <c r="AD203" s="11">
        <f t="shared" si="36"/>
        <v>0.3157894736842105</v>
      </c>
      <c r="AE203" s="54"/>
    </row>
    <row r="204" spans="1:31" ht="12.75">
      <c r="A204" s="13">
        <v>45170</v>
      </c>
      <c r="B204" s="1">
        <v>15</v>
      </c>
      <c r="C204" s="3">
        <v>0</v>
      </c>
      <c r="D204" s="6">
        <v>0</v>
      </c>
      <c r="E204" s="2">
        <v>0</v>
      </c>
      <c r="F204" s="3">
        <v>0</v>
      </c>
      <c r="G204" s="4">
        <v>0</v>
      </c>
      <c r="H204" s="5">
        <v>0</v>
      </c>
      <c r="I204" s="1">
        <v>0</v>
      </c>
      <c r="J204" s="1">
        <v>0</v>
      </c>
      <c r="K204" s="1"/>
      <c r="L204" s="38">
        <f t="shared" si="32"/>
        <v>0</v>
      </c>
      <c r="M204" s="65">
        <f t="shared" si="37"/>
        <v>0</v>
      </c>
      <c r="N204" s="59"/>
      <c r="O204" s="60"/>
      <c r="P204" s="1">
        <v>12</v>
      </c>
      <c r="Q204" s="3">
        <v>0</v>
      </c>
      <c r="R204" s="6">
        <v>2</v>
      </c>
      <c r="S204" s="2">
        <v>0</v>
      </c>
      <c r="T204" s="3">
        <v>0</v>
      </c>
      <c r="U204" s="4">
        <v>0</v>
      </c>
      <c r="V204" s="5">
        <v>1</v>
      </c>
      <c r="W204" s="1">
        <v>0</v>
      </c>
      <c r="X204" s="1">
        <v>0</v>
      </c>
      <c r="Y204" s="1">
        <v>15</v>
      </c>
      <c r="Z204" s="38">
        <f t="shared" si="34"/>
        <v>0.13333333333333333</v>
      </c>
      <c r="AA204" s="65">
        <f t="shared" si="35"/>
        <v>0.2</v>
      </c>
      <c r="AB204" s="10">
        <f t="shared" si="36"/>
        <v>0</v>
      </c>
      <c r="AC204" s="10">
        <f t="shared" si="36"/>
        <v>0.1111111111111111</v>
      </c>
      <c r="AD204" s="11">
        <f t="shared" si="36"/>
        <v>0.3888888888888889</v>
      </c>
      <c r="AE204" s="54"/>
    </row>
    <row r="205" spans="1:31" ht="12.75">
      <c r="A205" s="13">
        <v>45173</v>
      </c>
      <c r="B205" s="1">
        <v>22</v>
      </c>
      <c r="C205" s="3">
        <v>0</v>
      </c>
      <c r="D205" s="6">
        <v>0</v>
      </c>
      <c r="E205" s="2">
        <v>0</v>
      </c>
      <c r="F205" s="3">
        <v>0</v>
      </c>
      <c r="G205" s="4">
        <v>0</v>
      </c>
      <c r="H205" s="5">
        <v>0</v>
      </c>
      <c r="I205" s="1">
        <v>0</v>
      </c>
      <c r="J205" s="1">
        <v>0</v>
      </c>
      <c r="K205" s="1"/>
      <c r="L205" s="38">
        <f t="shared" si="32"/>
        <v>0</v>
      </c>
      <c r="M205" s="65">
        <f t="shared" si="37"/>
        <v>0</v>
      </c>
      <c r="N205" s="59"/>
      <c r="O205" s="60"/>
      <c r="P205" s="1">
        <v>4</v>
      </c>
      <c r="Q205" s="3">
        <v>0</v>
      </c>
      <c r="R205" s="6">
        <v>18</v>
      </c>
      <c r="S205" s="2">
        <v>0</v>
      </c>
      <c r="T205" s="3">
        <v>0</v>
      </c>
      <c r="U205" s="4">
        <v>0</v>
      </c>
      <c r="V205" s="5">
        <v>0</v>
      </c>
      <c r="W205" s="1">
        <v>0</v>
      </c>
      <c r="X205" s="1">
        <v>0</v>
      </c>
      <c r="Y205" s="1">
        <v>22</v>
      </c>
      <c r="Z205" s="38">
        <f t="shared" si="34"/>
        <v>0.8181818181818182</v>
      </c>
      <c r="AA205" s="65">
        <f t="shared" si="35"/>
        <v>0.8181818181818182</v>
      </c>
      <c r="AB205" s="10">
        <f t="shared" si="36"/>
        <v>0</v>
      </c>
      <c r="AC205" s="10">
        <f t="shared" si="36"/>
        <v>0.11764705882352941</v>
      </c>
      <c r="AD205" s="11">
        <f t="shared" si="36"/>
        <v>0.4117647058823529</v>
      </c>
      <c r="AE205" s="54"/>
    </row>
    <row r="206" spans="1:31" ht="12.75">
      <c r="A206" s="13">
        <v>45174</v>
      </c>
      <c r="B206" s="1">
        <v>10</v>
      </c>
      <c r="C206" s="3">
        <v>0</v>
      </c>
      <c r="D206" s="6">
        <v>1</v>
      </c>
      <c r="E206" s="2">
        <v>0</v>
      </c>
      <c r="F206" s="3">
        <v>0</v>
      </c>
      <c r="G206" s="4">
        <v>0</v>
      </c>
      <c r="H206" s="5">
        <v>0</v>
      </c>
      <c r="I206" s="1">
        <v>0</v>
      </c>
      <c r="J206" s="1">
        <v>0</v>
      </c>
      <c r="K206" s="1"/>
      <c r="L206" s="38">
        <f t="shared" si="32"/>
        <v>0</v>
      </c>
      <c r="M206" s="65">
        <f t="shared" si="37"/>
        <v>0</v>
      </c>
      <c r="N206" s="59"/>
      <c r="O206" s="60"/>
      <c r="P206" s="1">
        <v>6</v>
      </c>
      <c r="Q206" s="3">
        <v>0</v>
      </c>
      <c r="R206" s="6">
        <v>4</v>
      </c>
      <c r="S206" s="2">
        <v>0</v>
      </c>
      <c r="T206" s="3">
        <v>0</v>
      </c>
      <c r="U206" s="4">
        <v>0</v>
      </c>
      <c r="V206" s="5">
        <v>1</v>
      </c>
      <c r="W206" s="1">
        <v>0</v>
      </c>
      <c r="X206" s="1">
        <v>0</v>
      </c>
      <c r="Y206" s="1">
        <v>11</v>
      </c>
      <c r="Z206" s="38">
        <f t="shared" si="34"/>
        <v>0.36363636363636365</v>
      </c>
      <c r="AA206" s="65">
        <f t="shared" si="35"/>
        <v>0.45454545454545453</v>
      </c>
      <c r="AB206" s="10">
        <f t="shared" si="36"/>
        <v>0</v>
      </c>
      <c r="AC206" s="10">
        <f t="shared" si="36"/>
        <v>0.1111111111111111</v>
      </c>
      <c r="AD206" s="11">
        <f t="shared" si="36"/>
        <v>0.4444444444444444</v>
      </c>
      <c r="AE206" s="54"/>
    </row>
    <row r="207" spans="1:31" ht="12.75">
      <c r="A207" s="13">
        <v>45175</v>
      </c>
      <c r="B207" s="1">
        <v>11</v>
      </c>
      <c r="C207" s="3">
        <v>0</v>
      </c>
      <c r="D207" s="6">
        <v>0</v>
      </c>
      <c r="E207" s="2">
        <v>0</v>
      </c>
      <c r="F207" s="3">
        <v>0</v>
      </c>
      <c r="G207" s="4">
        <v>0</v>
      </c>
      <c r="H207" s="5">
        <v>0</v>
      </c>
      <c r="I207" s="1">
        <v>0</v>
      </c>
      <c r="J207" s="1">
        <v>0</v>
      </c>
      <c r="K207" s="1"/>
      <c r="L207" s="38">
        <f t="shared" si="32"/>
        <v>0</v>
      </c>
      <c r="M207" s="65">
        <f t="shared" si="37"/>
        <v>0</v>
      </c>
      <c r="N207" s="59"/>
      <c r="O207" s="60"/>
      <c r="P207" s="1">
        <v>2</v>
      </c>
      <c r="Q207" s="3">
        <v>0</v>
      </c>
      <c r="R207" s="6">
        <v>8</v>
      </c>
      <c r="S207" s="2">
        <v>0</v>
      </c>
      <c r="T207" s="3">
        <v>0</v>
      </c>
      <c r="U207" s="4">
        <v>0</v>
      </c>
      <c r="V207" s="5">
        <v>1</v>
      </c>
      <c r="W207" s="1">
        <v>0</v>
      </c>
      <c r="X207" s="1">
        <v>0</v>
      </c>
      <c r="Y207" s="1">
        <v>11</v>
      </c>
      <c r="Z207" s="38">
        <f t="shared" si="34"/>
        <v>0.7272727272727273</v>
      </c>
      <c r="AA207" s="65">
        <f t="shared" si="35"/>
        <v>0.8181818181818182</v>
      </c>
      <c r="AB207" s="10">
        <f t="shared" si="36"/>
        <v>0</v>
      </c>
      <c r="AC207" s="10">
        <f t="shared" si="36"/>
        <v>0.10526315789473684</v>
      </c>
      <c r="AD207" s="11">
        <f t="shared" si="36"/>
        <v>0.42105263157894735</v>
      </c>
      <c r="AE207" s="54"/>
    </row>
    <row r="208" spans="1:31" ht="12.75">
      <c r="A208" s="13">
        <v>45176</v>
      </c>
      <c r="B208" s="1">
        <v>6</v>
      </c>
      <c r="C208" s="3">
        <v>0</v>
      </c>
      <c r="D208" s="6">
        <v>0</v>
      </c>
      <c r="E208" s="2">
        <v>0</v>
      </c>
      <c r="F208" s="3">
        <v>0</v>
      </c>
      <c r="G208" s="4">
        <v>0</v>
      </c>
      <c r="H208" s="5">
        <v>0</v>
      </c>
      <c r="I208" s="1">
        <v>0</v>
      </c>
      <c r="J208" s="1">
        <v>0</v>
      </c>
      <c r="K208" s="1"/>
      <c r="L208" s="38">
        <f t="shared" si="32"/>
        <v>0</v>
      </c>
      <c r="M208" s="65">
        <f t="shared" si="37"/>
        <v>0</v>
      </c>
      <c r="N208" s="59"/>
      <c r="O208" s="60"/>
      <c r="P208" s="1">
        <v>4</v>
      </c>
      <c r="Q208" s="3">
        <v>0</v>
      </c>
      <c r="R208" s="6">
        <v>2</v>
      </c>
      <c r="S208" s="2">
        <v>0</v>
      </c>
      <c r="T208" s="3">
        <v>0</v>
      </c>
      <c r="U208" s="4">
        <v>0</v>
      </c>
      <c r="V208" s="5">
        <v>0</v>
      </c>
      <c r="W208" s="1">
        <v>0</v>
      </c>
      <c r="X208" s="1">
        <v>0</v>
      </c>
      <c r="Y208" s="1">
        <v>6</v>
      </c>
      <c r="Z208" s="38">
        <f t="shared" si="34"/>
        <v>0.3333333333333333</v>
      </c>
      <c r="AA208" s="65">
        <f t="shared" si="35"/>
        <v>0.3333333333333333</v>
      </c>
      <c r="AB208" s="10">
        <f t="shared" si="36"/>
        <v>0</v>
      </c>
      <c r="AC208" s="10">
        <f t="shared" si="36"/>
        <v>0.10526315789473684</v>
      </c>
      <c r="AD208" s="11">
        <f t="shared" si="36"/>
        <v>0.47368421052631576</v>
      </c>
      <c r="AE208" s="54"/>
    </row>
    <row r="209" spans="1:31" ht="12.75">
      <c r="A209" s="13">
        <v>45177</v>
      </c>
      <c r="B209" s="1">
        <v>21</v>
      </c>
      <c r="C209" s="3">
        <v>0</v>
      </c>
      <c r="D209" s="6">
        <v>0</v>
      </c>
      <c r="E209" s="2">
        <v>0</v>
      </c>
      <c r="F209" s="3">
        <v>0</v>
      </c>
      <c r="G209" s="4">
        <v>0</v>
      </c>
      <c r="H209" s="5">
        <v>0</v>
      </c>
      <c r="I209" s="1">
        <v>0</v>
      </c>
      <c r="J209" s="1">
        <v>0</v>
      </c>
      <c r="K209" s="1"/>
      <c r="L209" s="38">
        <f t="shared" si="32"/>
        <v>0</v>
      </c>
      <c r="M209" s="65">
        <f t="shared" si="37"/>
        <v>0</v>
      </c>
      <c r="N209" s="59"/>
      <c r="O209" s="60"/>
      <c r="P209" s="1">
        <v>15</v>
      </c>
      <c r="Q209" s="3">
        <v>0</v>
      </c>
      <c r="R209" s="6">
        <v>5</v>
      </c>
      <c r="S209" s="2">
        <v>0</v>
      </c>
      <c r="T209" s="3">
        <v>0</v>
      </c>
      <c r="U209" s="4">
        <v>0</v>
      </c>
      <c r="V209" s="5">
        <v>1</v>
      </c>
      <c r="W209" s="1">
        <v>0</v>
      </c>
      <c r="X209" s="1">
        <v>0</v>
      </c>
      <c r="Y209" s="1">
        <v>21</v>
      </c>
      <c r="Z209" s="38">
        <f t="shared" si="34"/>
        <v>0.23809523809523808</v>
      </c>
      <c r="AA209" s="65">
        <f t="shared" si="35"/>
        <v>0.2857142857142857</v>
      </c>
      <c r="AB209" s="10">
        <f t="shared" si="36"/>
        <v>0</v>
      </c>
      <c r="AC209" s="10">
        <f t="shared" si="36"/>
        <v>0.1</v>
      </c>
      <c r="AD209" s="11">
        <f t="shared" si="36"/>
        <v>0.5</v>
      </c>
      <c r="AE209" s="54"/>
    </row>
    <row r="210" spans="1:31" ht="12.75">
      <c r="A210" s="13">
        <v>45180</v>
      </c>
      <c r="B210" s="1">
        <v>12</v>
      </c>
      <c r="C210" s="3">
        <v>0</v>
      </c>
      <c r="D210" s="6">
        <v>0</v>
      </c>
      <c r="E210" s="2">
        <v>0</v>
      </c>
      <c r="F210" s="3">
        <v>0</v>
      </c>
      <c r="G210" s="4">
        <v>0</v>
      </c>
      <c r="H210" s="5">
        <v>0</v>
      </c>
      <c r="I210" s="1">
        <v>0</v>
      </c>
      <c r="J210" s="1">
        <v>0</v>
      </c>
      <c r="K210" s="1"/>
      <c r="L210" s="38">
        <f t="shared" si="32"/>
        <v>0</v>
      </c>
      <c r="M210" s="65">
        <f t="shared" si="37"/>
        <v>0</v>
      </c>
      <c r="N210" s="59"/>
      <c r="O210" s="60"/>
      <c r="P210" s="1">
        <v>8</v>
      </c>
      <c r="Q210" s="3">
        <v>0</v>
      </c>
      <c r="R210" s="6">
        <v>3</v>
      </c>
      <c r="S210" s="2">
        <v>0</v>
      </c>
      <c r="T210" s="3">
        <v>0</v>
      </c>
      <c r="U210" s="4">
        <v>0</v>
      </c>
      <c r="V210" s="5">
        <v>1</v>
      </c>
      <c r="W210" s="1">
        <v>0</v>
      </c>
      <c r="X210" s="1">
        <v>0</v>
      </c>
      <c r="Y210" s="1">
        <v>12</v>
      </c>
      <c r="Z210" s="38">
        <f t="shared" si="34"/>
        <v>0.25</v>
      </c>
      <c r="AA210" s="65">
        <f t="shared" si="35"/>
        <v>0.3333333333333333</v>
      </c>
      <c r="AB210" s="10">
        <f t="shared" si="36"/>
        <v>0</v>
      </c>
      <c r="AC210" s="10">
        <f t="shared" si="36"/>
        <v>0.1</v>
      </c>
      <c r="AD210" s="11">
        <f t="shared" si="36"/>
        <v>0.55</v>
      </c>
      <c r="AE210" s="54"/>
    </row>
    <row r="211" spans="1:31" ht="12.75">
      <c r="A211" s="13">
        <v>45181</v>
      </c>
      <c r="B211" s="1">
        <v>12</v>
      </c>
      <c r="C211" s="3">
        <v>0</v>
      </c>
      <c r="D211" s="6">
        <v>0</v>
      </c>
      <c r="E211" s="2">
        <v>0</v>
      </c>
      <c r="F211" s="3">
        <v>0</v>
      </c>
      <c r="G211" s="4">
        <v>0</v>
      </c>
      <c r="H211" s="5">
        <v>0</v>
      </c>
      <c r="I211" s="1">
        <v>0</v>
      </c>
      <c r="J211" s="1">
        <v>0</v>
      </c>
      <c r="K211" s="1"/>
      <c r="L211" s="38">
        <f t="shared" si="32"/>
        <v>0</v>
      </c>
      <c r="M211" s="65">
        <f t="shared" si="37"/>
        <v>0</v>
      </c>
      <c r="N211" s="59"/>
      <c r="O211" s="60"/>
      <c r="P211" s="1">
        <v>6</v>
      </c>
      <c r="Q211" s="3">
        <v>0</v>
      </c>
      <c r="R211" s="6">
        <v>4</v>
      </c>
      <c r="S211" s="2">
        <v>0</v>
      </c>
      <c r="T211" s="3">
        <v>0</v>
      </c>
      <c r="U211" s="4">
        <v>0</v>
      </c>
      <c r="V211" s="5">
        <v>2</v>
      </c>
      <c r="W211" s="1">
        <v>0</v>
      </c>
      <c r="X211" s="1">
        <v>0</v>
      </c>
      <c r="Y211" s="1">
        <v>12</v>
      </c>
      <c r="Z211" s="38">
        <f t="shared" si="34"/>
        <v>0.3333333333333333</v>
      </c>
      <c r="AA211" s="65">
        <f t="shared" si="35"/>
        <v>0.5</v>
      </c>
      <c r="AB211" s="10">
        <f t="shared" si="36"/>
        <v>0</v>
      </c>
      <c r="AC211" s="10">
        <f t="shared" si="36"/>
        <v>0.09523809523809523</v>
      </c>
      <c r="AD211" s="11">
        <f t="shared" si="36"/>
        <v>0.5238095238095238</v>
      </c>
      <c r="AE211" s="54"/>
    </row>
    <row r="212" spans="1:31" ht="12.75">
      <c r="A212" s="13">
        <v>45182</v>
      </c>
      <c r="B212" s="1">
        <v>8</v>
      </c>
      <c r="C212" s="3">
        <v>0</v>
      </c>
      <c r="D212" s="6">
        <v>0</v>
      </c>
      <c r="E212" s="2">
        <v>0</v>
      </c>
      <c r="F212" s="3">
        <v>0</v>
      </c>
      <c r="G212" s="4">
        <v>0</v>
      </c>
      <c r="H212" s="5">
        <v>0</v>
      </c>
      <c r="I212" s="1">
        <v>0</v>
      </c>
      <c r="J212" s="1">
        <v>0</v>
      </c>
      <c r="K212" s="1"/>
      <c r="L212" s="38">
        <f t="shared" si="32"/>
        <v>0</v>
      </c>
      <c r="M212" s="65">
        <f t="shared" si="37"/>
        <v>0</v>
      </c>
      <c r="N212" s="59"/>
      <c r="O212" s="60"/>
      <c r="P212" s="1">
        <v>6</v>
      </c>
      <c r="Q212" s="3">
        <v>0</v>
      </c>
      <c r="R212" s="6">
        <v>2</v>
      </c>
      <c r="S212" s="2">
        <v>0</v>
      </c>
      <c r="T212" s="3">
        <v>0</v>
      </c>
      <c r="U212" s="4">
        <v>0</v>
      </c>
      <c r="V212" s="5">
        <v>0</v>
      </c>
      <c r="W212" s="1">
        <v>0</v>
      </c>
      <c r="X212" s="1">
        <v>0</v>
      </c>
      <c r="Y212" s="1">
        <v>8</v>
      </c>
      <c r="Z212" s="38">
        <f t="shared" si="34"/>
        <v>0.25</v>
      </c>
      <c r="AA212" s="65">
        <f t="shared" si="35"/>
        <v>0.25</v>
      </c>
      <c r="AB212" s="10">
        <f t="shared" si="36"/>
        <v>0</v>
      </c>
      <c r="AC212" s="10">
        <f t="shared" si="36"/>
        <v>0.09523809523809523</v>
      </c>
      <c r="AD212" s="11">
        <f t="shared" si="36"/>
        <v>0.5714285714285714</v>
      </c>
      <c r="AE212" s="54"/>
    </row>
    <row r="213" spans="1:31" ht="12.75">
      <c r="A213" s="13">
        <v>45183</v>
      </c>
      <c r="B213" s="1">
        <v>26</v>
      </c>
      <c r="C213" s="3">
        <v>0</v>
      </c>
      <c r="D213" s="6">
        <v>0</v>
      </c>
      <c r="E213" s="2">
        <v>0</v>
      </c>
      <c r="F213" s="3">
        <v>0</v>
      </c>
      <c r="G213" s="4">
        <v>0</v>
      </c>
      <c r="H213" s="5">
        <v>0</v>
      </c>
      <c r="I213" s="1">
        <v>0</v>
      </c>
      <c r="J213" s="1">
        <v>0</v>
      </c>
      <c r="K213" s="1"/>
      <c r="L213" s="38">
        <f t="shared" si="32"/>
        <v>0</v>
      </c>
      <c r="M213" s="65">
        <f t="shared" si="37"/>
        <v>0</v>
      </c>
      <c r="N213" s="59"/>
      <c r="O213" s="60"/>
      <c r="P213" s="1">
        <v>14</v>
      </c>
      <c r="Q213" s="3">
        <v>0</v>
      </c>
      <c r="R213" s="6">
        <v>8</v>
      </c>
      <c r="S213" s="2">
        <v>0</v>
      </c>
      <c r="T213" s="3">
        <v>0</v>
      </c>
      <c r="U213" s="4">
        <v>0</v>
      </c>
      <c r="V213" s="5">
        <v>4</v>
      </c>
      <c r="W213" s="1">
        <v>0</v>
      </c>
      <c r="X213" s="1">
        <v>0</v>
      </c>
      <c r="Y213" s="1">
        <v>26</v>
      </c>
      <c r="Z213" s="38">
        <f t="shared" si="34"/>
        <v>0.3076923076923077</v>
      </c>
      <c r="AA213" s="65">
        <f t="shared" si="35"/>
        <v>0.46153846153846156</v>
      </c>
      <c r="AB213" s="10">
        <f t="shared" si="36"/>
        <v>0</v>
      </c>
      <c r="AC213" s="10">
        <f t="shared" si="36"/>
        <v>0.09523809523809523</v>
      </c>
      <c r="AD213" s="11">
        <f t="shared" si="36"/>
        <v>0.6190476190476191</v>
      </c>
      <c r="AE213" s="54"/>
    </row>
    <row r="214" spans="1:31" ht="12.75">
      <c r="A214" s="13">
        <v>45184</v>
      </c>
      <c r="B214" s="1">
        <v>16</v>
      </c>
      <c r="C214" s="3">
        <v>0</v>
      </c>
      <c r="D214" s="6">
        <v>0</v>
      </c>
      <c r="E214" s="2">
        <v>0</v>
      </c>
      <c r="F214" s="3">
        <v>0</v>
      </c>
      <c r="G214" s="4">
        <v>0</v>
      </c>
      <c r="H214" s="5">
        <v>0</v>
      </c>
      <c r="I214" s="1">
        <v>0</v>
      </c>
      <c r="J214" s="1">
        <v>0</v>
      </c>
      <c r="K214" s="1"/>
      <c r="L214" s="38">
        <f t="shared" si="32"/>
        <v>0</v>
      </c>
      <c r="M214" s="65">
        <f t="shared" si="37"/>
        <v>0</v>
      </c>
      <c r="N214" s="59"/>
      <c r="O214" s="60"/>
      <c r="P214" s="1">
        <v>10</v>
      </c>
      <c r="Q214" s="3">
        <v>0</v>
      </c>
      <c r="R214" s="6">
        <v>6</v>
      </c>
      <c r="S214" s="2">
        <v>0</v>
      </c>
      <c r="T214" s="3">
        <v>0</v>
      </c>
      <c r="U214" s="4">
        <v>0</v>
      </c>
      <c r="V214" s="5">
        <v>0</v>
      </c>
      <c r="W214" s="1">
        <v>0</v>
      </c>
      <c r="X214" s="1">
        <v>0</v>
      </c>
      <c r="Y214" s="1">
        <v>16</v>
      </c>
      <c r="Z214" s="38">
        <f t="shared" si="34"/>
        <v>0.375</v>
      </c>
      <c r="AA214" s="65">
        <f t="shared" si="35"/>
        <v>0.375</v>
      </c>
      <c r="AB214" s="10">
        <f t="shared" si="36"/>
        <v>0</v>
      </c>
      <c r="AC214" s="10">
        <f t="shared" si="36"/>
        <v>0.09523809523809523</v>
      </c>
      <c r="AD214" s="11">
        <f t="shared" si="36"/>
        <v>0.6666666666666666</v>
      </c>
      <c r="AE214" s="54"/>
    </row>
    <row r="215" spans="1:31" ht="12.75">
      <c r="A215" s="13">
        <v>45187</v>
      </c>
      <c r="B215" s="1">
        <v>14</v>
      </c>
      <c r="C215" s="3">
        <v>0</v>
      </c>
      <c r="D215" s="6">
        <v>0</v>
      </c>
      <c r="E215" s="2">
        <v>0</v>
      </c>
      <c r="F215" s="3">
        <v>0</v>
      </c>
      <c r="G215" s="4">
        <v>0</v>
      </c>
      <c r="H215" s="5">
        <v>0</v>
      </c>
      <c r="I215" s="1">
        <v>0</v>
      </c>
      <c r="J215" s="1">
        <v>0</v>
      </c>
      <c r="K215" s="1"/>
      <c r="L215" s="38">
        <f t="shared" si="32"/>
        <v>0</v>
      </c>
      <c r="M215" s="65">
        <f t="shared" si="37"/>
        <v>0</v>
      </c>
      <c r="N215" s="59"/>
      <c r="O215" s="60"/>
      <c r="P215" s="1">
        <v>8</v>
      </c>
      <c r="Q215" s="3">
        <v>0</v>
      </c>
      <c r="R215" s="6">
        <v>5</v>
      </c>
      <c r="S215" s="2">
        <v>0</v>
      </c>
      <c r="T215" s="3">
        <v>0</v>
      </c>
      <c r="U215" s="4">
        <v>0</v>
      </c>
      <c r="V215" s="5">
        <v>1</v>
      </c>
      <c r="W215" s="1">
        <v>0</v>
      </c>
      <c r="X215" s="1">
        <v>0</v>
      </c>
      <c r="Y215" s="1">
        <v>14</v>
      </c>
      <c r="Z215" s="38">
        <f t="shared" si="34"/>
        <v>0.35714285714285715</v>
      </c>
      <c r="AA215" s="65">
        <f t="shared" si="35"/>
        <v>0.42857142857142855</v>
      </c>
      <c r="AB215" s="10">
        <f t="shared" si="36"/>
        <v>0</v>
      </c>
      <c r="AC215" s="10">
        <f t="shared" si="36"/>
        <v>0.1</v>
      </c>
      <c r="AD215" s="11">
        <f t="shared" si="36"/>
        <v>0.75</v>
      </c>
      <c r="AE215" s="54"/>
    </row>
    <row r="216" spans="1:31" ht="12.75">
      <c r="A216" s="13">
        <v>45188</v>
      </c>
      <c r="B216" s="1">
        <v>11</v>
      </c>
      <c r="C216" s="3">
        <v>0</v>
      </c>
      <c r="D216" s="6">
        <v>0</v>
      </c>
      <c r="E216" s="2">
        <v>0</v>
      </c>
      <c r="F216" s="3">
        <v>0</v>
      </c>
      <c r="G216" s="4">
        <v>0</v>
      </c>
      <c r="H216" s="5">
        <v>0</v>
      </c>
      <c r="I216" s="1">
        <v>0</v>
      </c>
      <c r="J216" s="1">
        <v>0</v>
      </c>
      <c r="K216" s="1"/>
      <c r="L216" s="38">
        <f t="shared" si="32"/>
        <v>0</v>
      </c>
      <c r="M216" s="65">
        <f t="shared" si="37"/>
        <v>0</v>
      </c>
      <c r="N216" s="59"/>
      <c r="O216" s="60"/>
      <c r="P216" s="1">
        <v>6</v>
      </c>
      <c r="Q216" s="3">
        <v>0</v>
      </c>
      <c r="R216" s="6">
        <v>5</v>
      </c>
      <c r="S216" s="2">
        <v>0</v>
      </c>
      <c r="T216" s="3">
        <v>0</v>
      </c>
      <c r="U216" s="4">
        <v>0</v>
      </c>
      <c r="V216" s="5">
        <v>0</v>
      </c>
      <c r="W216" s="1">
        <v>0</v>
      </c>
      <c r="X216" s="1">
        <v>0</v>
      </c>
      <c r="Y216" s="1">
        <v>11</v>
      </c>
      <c r="Z216" s="38">
        <f t="shared" si="34"/>
        <v>0.45454545454545453</v>
      </c>
      <c r="AA216" s="65">
        <f t="shared" si="35"/>
        <v>0.45454545454545453</v>
      </c>
      <c r="AB216" s="10">
        <f t="shared" si="36"/>
        <v>0</v>
      </c>
      <c r="AC216" s="10">
        <f t="shared" si="36"/>
        <v>0.09523809523809523</v>
      </c>
      <c r="AD216" s="11">
        <f t="shared" si="36"/>
        <v>0.7619047619047619</v>
      </c>
      <c r="AE216" s="54"/>
    </row>
    <row r="217" spans="1:31" ht="12.75">
      <c r="A217" s="13">
        <v>45189</v>
      </c>
      <c r="B217" s="1">
        <v>23</v>
      </c>
      <c r="C217" s="3">
        <v>0</v>
      </c>
      <c r="D217" s="6">
        <v>0</v>
      </c>
      <c r="E217" s="2">
        <v>0</v>
      </c>
      <c r="F217" s="3">
        <v>0</v>
      </c>
      <c r="G217" s="4">
        <v>0</v>
      </c>
      <c r="H217" s="5">
        <v>0</v>
      </c>
      <c r="I217" s="1">
        <v>0</v>
      </c>
      <c r="J217" s="1">
        <v>0</v>
      </c>
      <c r="K217" s="1"/>
      <c r="L217" s="38">
        <f t="shared" si="32"/>
        <v>0</v>
      </c>
      <c r="M217" s="65">
        <f t="shared" si="37"/>
        <v>0</v>
      </c>
      <c r="N217" s="59"/>
      <c r="O217" s="60"/>
      <c r="P217" s="1">
        <v>8</v>
      </c>
      <c r="Q217" s="3">
        <v>0</v>
      </c>
      <c r="R217" s="6">
        <v>13</v>
      </c>
      <c r="S217" s="2">
        <v>0</v>
      </c>
      <c r="T217" s="3">
        <v>0</v>
      </c>
      <c r="U217" s="4">
        <v>0</v>
      </c>
      <c r="V217" s="5">
        <v>2</v>
      </c>
      <c r="W217" s="1">
        <v>0</v>
      </c>
      <c r="X217" s="1">
        <v>0</v>
      </c>
      <c r="Y217" s="1">
        <v>23</v>
      </c>
      <c r="Z217" s="38">
        <f t="shared" si="34"/>
        <v>0.5652173913043478</v>
      </c>
      <c r="AA217" s="65">
        <f t="shared" si="35"/>
        <v>0.6521739130434783</v>
      </c>
      <c r="AB217" s="10">
        <f t="shared" si="36"/>
        <v>0</v>
      </c>
      <c r="AC217" s="10">
        <f t="shared" si="36"/>
        <v>0.09523809523809523</v>
      </c>
      <c r="AD217" s="11">
        <f t="shared" si="36"/>
        <v>0.7142857142857143</v>
      </c>
      <c r="AE217" s="54"/>
    </row>
    <row r="218" spans="1:31" ht="12.75">
      <c r="A218" s="13">
        <v>45190</v>
      </c>
      <c r="B218" s="1">
        <v>4</v>
      </c>
      <c r="C218" s="3">
        <v>0</v>
      </c>
      <c r="D218" s="6">
        <v>0</v>
      </c>
      <c r="E218" s="2">
        <v>0</v>
      </c>
      <c r="F218" s="3">
        <v>0</v>
      </c>
      <c r="G218" s="4">
        <v>0</v>
      </c>
      <c r="H218" s="5">
        <v>0</v>
      </c>
      <c r="I218" s="1">
        <v>0</v>
      </c>
      <c r="J218" s="1">
        <v>0</v>
      </c>
      <c r="K218" s="1"/>
      <c r="L218" s="38">
        <f t="shared" si="32"/>
        <v>0</v>
      </c>
      <c r="M218" s="65">
        <f t="shared" si="37"/>
        <v>0</v>
      </c>
      <c r="N218" s="59"/>
      <c r="O218" s="60"/>
      <c r="P218" s="1">
        <v>2</v>
      </c>
      <c r="Q218" s="3">
        <v>0</v>
      </c>
      <c r="R218" s="6">
        <v>2</v>
      </c>
      <c r="S218" s="2">
        <v>0</v>
      </c>
      <c r="T218" s="3">
        <v>0</v>
      </c>
      <c r="U218" s="4">
        <v>0</v>
      </c>
      <c r="V218" s="5">
        <v>0</v>
      </c>
      <c r="W218" s="1">
        <v>0</v>
      </c>
      <c r="X218" s="1">
        <v>0</v>
      </c>
      <c r="Y218" s="1">
        <v>4</v>
      </c>
      <c r="Z218" s="38">
        <f t="shared" si="34"/>
        <v>0.5</v>
      </c>
      <c r="AA218" s="65">
        <f t="shared" si="35"/>
        <v>0.5</v>
      </c>
      <c r="AB218" s="10">
        <f aca="true" t="shared" si="38" ref="AB218:AD237">SUMPRODUCT(($A218-$A197:$A218&lt;30)*($Y197:$Y218&lt;&gt;0)*($AA197:$AA218&lt;AB$16)*1)/SUMPRODUCT(($A218-$A197:$A218&lt;30)*($Y197:$Y218&lt;&gt;0)*1)</f>
        <v>0</v>
      </c>
      <c r="AC218" s="10">
        <f t="shared" si="38"/>
        <v>0.047619047619047616</v>
      </c>
      <c r="AD218" s="11">
        <f t="shared" si="38"/>
        <v>0.6666666666666666</v>
      </c>
      <c r="AE218" s="54"/>
    </row>
    <row r="219" spans="1:31" ht="12.75">
      <c r="A219" s="13">
        <v>45191</v>
      </c>
      <c r="B219" s="1">
        <v>7</v>
      </c>
      <c r="C219" s="3">
        <v>0</v>
      </c>
      <c r="D219" s="6">
        <v>0</v>
      </c>
      <c r="E219" s="2">
        <v>0</v>
      </c>
      <c r="F219" s="3">
        <v>0</v>
      </c>
      <c r="G219" s="4">
        <v>0</v>
      </c>
      <c r="H219" s="5">
        <v>0</v>
      </c>
      <c r="I219" s="1">
        <v>0</v>
      </c>
      <c r="J219" s="1">
        <v>0</v>
      </c>
      <c r="K219" s="1"/>
      <c r="L219" s="38">
        <f t="shared" si="32"/>
        <v>0</v>
      </c>
      <c r="M219" s="65">
        <f t="shared" si="37"/>
        <v>0</v>
      </c>
      <c r="N219" s="59"/>
      <c r="O219" s="60"/>
      <c r="P219" s="1">
        <v>7</v>
      </c>
      <c r="Q219" s="3">
        <v>0</v>
      </c>
      <c r="R219" s="6">
        <v>0</v>
      </c>
      <c r="S219" s="2">
        <v>0</v>
      </c>
      <c r="T219" s="3">
        <v>0</v>
      </c>
      <c r="U219" s="4">
        <v>0</v>
      </c>
      <c r="V219" s="5">
        <v>0</v>
      </c>
      <c r="W219" s="1">
        <v>0</v>
      </c>
      <c r="X219" s="1">
        <v>0</v>
      </c>
      <c r="Y219" s="1">
        <v>7</v>
      </c>
      <c r="Z219" s="38">
        <f t="shared" si="34"/>
        <v>0</v>
      </c>
      <c r="AA219" s="65">
        <f t="shared" si="35"/>
        <v>0</v>
      </c>
      <c r="AB219" s="10">
        <f t="shared" si="38"/>
        <v>0.047619047619047616</v>
      </c>
      <c r="AC219" s="10">
        <f t="shared" si="38"/>
        <v>0.09523809523809523</v>
      </c>
      <c r="AD219" s="11">
        <f t="shared" si="38"/>
        <v>0.7142857142857143</v>
      </c>
      <c r="AE219" s="54"/>
    </row>
    <row r="220" spans="1:31" ht="12.75">
      <c r="A220" s="13">
        <v>45194</v>
      </c>
      <c r="B220" s="1">
        <v>15</v>
      </c>
      <c r="C220" s="3">
        <v>0</v>
      </c>
      <c r="D220" s="6">
        <v>0</v>
      </c>
      <c r="E220" s="2">
        <v>0</v>
      </c>
      <c r="F220" s="3">
        <v>0</v>
      </c>
      <c r="G220" s="4">
        <v>0</v>
      </c>
      <c r="H220" s="5">
        <v>0</v>
      </c>
      <c r="I220" s="1">
        <v>0</v>
      </c>
      <c r="J220" s="1">
        <v>0</v>
      </c>
      <c r="K220" s="1"/>
      <c r="L220" s="38">
        <f t="shared" si="32"/>
        <v>0</v>
      </c>
      <c r="M220" s="65">
        <f t="shared" si="37"/>
        <v>0</v>
      </c>
      <c r="N220" s="59"/>
      <c r="O220" s="60"/>
      <c r="P220" s="1">
        <v>9</v>
      </c>
      <c r="Q220" s="3">
        <v>0</v>
      </c>
      <c r="R220" s="6">
        <v>4</v>
      </c>
      <c r="S220" s="2">
        <v>0</v>
      </c>
      <c r="T220" s="3">
        <v>0</v>
      </c>
      <c r="U220" s="4">
        <v>0</v>
      </c>
      <c r="V220" s="5">
        <v>2</v>
      </c>
      <c r="W220" s="1">
        <v>0</v>
      </c>
      <c r="X220" s="1">
        <v>0</v>
      </c>
      <c r="Y220" s="1">
        <v>15</v>
      </c>
      <c r="Z220" s="38">
        <f t="shared" si="34"/>
        <v>0.26666666666666666</v>
      </c>
      <c r="AA220" s="65">
        <f t="shared" si="35"/>
        <v>0.4</v>
      </c>
      <c r="AB220" s="10">
        <f t="shared" si="38"/>
        <v>0.05</v>
      </c>
      <c r="AC220" s="10">
        <f t="shared" si="38"/>
        <v>0.1</v>
      </c>
      <c r="AD220" s="11">
        <f t="shared" si="38"/>
        <v>0.75</v>
      </c>
      <c r="AE220" s="54"/>
    </row>
    <row r="221" spans="1:31" ht="12.75">
      <c r="A221" s="13">
        <v>45195</v>
      </c>
      <c r="B221" s="1">
        <v>12</v>
      </c>
      <c r="C221" s="3">
        <v>0</v>
      </c>
      <c r="D221" s="6">
        <v>0</v>
      </c>
      <c r="E221" s="2">
        <v>0</v>
      </c>
      <c r="F221" s="3">
        <v>0</v>
      </c>
      <c r="G221" s="4">
        <v>0</v>
      </c>
      <c r="H221" s="5">
        <v>0</v>
      </c>
      <c r="I221" s="1">
        <v>0</v>
      </c>
      <c r="J221" s="1">
        <v>0</v>
      </c>
      <c r="K221" s="1"/>
      <c r="L221" s="38">
        <f t="shared" si="32"/>
        <v>0</v>
      </c>
      <c r="M221" s="65">
        <f t="shared" si="37"/>
        <v>0</v>
      </c>
      <c r="N221" s="59"/>
      <c r="O221" s="60"/>
      <c r="P221" s="1">
        <v>7</v>
      </c>
      <c r="Q221" s="3">
        <v>0</v>
      </c>
      <c r="R221" s="6">
        <v>3</v>
      </c>
      <c r="S221" s="2">
        <v>0</v>
      </c>
      <c r="T221" s="3">
        <v>0</v>
      </c>
      <c r="U221" s="4">
        <v>0</v>
      </c>
      <c r="V221" s="5">
        <v>2</v>
      </c>
      <c r="W221" s="1">
        <v>0</v>
      </c>
      <c r="X221" s="1">
        <v>0</v>
      </c>
      <c r="Y221" s="1">
        <v>12</v>
      </c>
      <c r="Z221" s="38">
        <f t="shared" si="34"/>
        <v>0.25</v>
      </c>
      <c r="AA221" s="65">
        <f t="shared" si="35"/>
        <v>0.4166666666666667</v>
      </c>
      <c r="AB221" s="10">
        <f t="shared" si="38"/>
        <v>0.047619047619047616</v>
      </c>
      <c r="AC221" s="10">
        <f t="shared" si="38"/>
        <v>0.09523809523809523</v>
      </c>
      <c r="AD221" s="11">
        <f t="shared" si="38"/>
        <v>0.7619047619047619</v>
      </c>
      <c r="AE221" s="54"/>
    </row>
    <row r="222" spans="1:31" ht="12.75">
      <c r="A222" s="13">
        <v>45196</v>
      </c>
      <c r="B222" s="1">
        <v>8</v>
      </c>
      <c r="C222" s="3">
        <v>0</v>
      </c>
      <c r="D222" s="6">
        <v>0</v>
      </c>
      <c r="E222" s="2">
        <v>0</v>
      </c>
      <c r="F222" s="3">
        <v>0</v>
      </c>
      <c r="G222" s="4">
        <v>0</v>
      </c>
      <c r="H222" s="5">
        <v>0</v>
      </c>
      <c r="I222" s="1">
        <v>0</v>
      </c>
      <c r="J222" s="1">
        <v>0</v>
      </c>
      <c r="K222" s="1"/>
      <c r="L222" s="38">
        <f t="shared" si="32"/>
        <v>0</v>
      </c>
      <c r="M222" s="65">
        <f t="shared" si="37"/>
        <v>0</v>
      </c>
      <c r="N222" s="59"/>
      <c r="O222" s="60"/>
      <c r="P222" s="1">
        <v>3</v>
      </c>
      <c r="Q222" s="3">
        <v>0</v>
      </c>
      <c r="R222" s="6">
        <v>4</v>
      </c>
      <c r="S222" s="2">
        <v>0</v>
      </c>
      <c r="T222" s="3">
        <v>0</v>
      </c>
      <c r="U222" s="4">
        <v>0</v>
      </c>
      <c r="V222" s="5">
        <v>1</v>
      </c>
      <c r="W222" s="1">
        <v>0</v>
      </c>
      <c r="X222" s="1">
        <v>0</v>
      </c>
      <c r="Y222" s="1">
        <v>8</v>
      </c>
      <c r="Z222" s="38">
        <f t="shared" si="34"/>
        <v>0.5</v>
      </c>
      <c r="AA222" s="65">
        <f t="shared" si="35"/>
        <v>0.625</v>
      </c>
      <c r="AB222" s="10">
        <f t="shared" si="38"/>
        <v>0.047619047619047616</v>
      </c>
      <c r="AC222" s="10">
        <f t="shared" si="38"/>
        <v>0.09523809523809523</v>
      </c>
      <c r="AD222" s="11">
        <f t="shared" si="38"/>
        <v>0.7142857142857143</v>
      </c>
      <c r="AE222" s="54"/>
    </row>
    <row r="223" spans="1:31" ht="12.75">
      <c r="A223" s="13">
        <v>45197</v>
      </c>
      <c r="B223" s="1">
        <v>5</v>
      </c>
      <c r="C223" s="3">
        <v>0</v>
      </c>
      <c r="D223" s="6">
        <v>0</v>
      </c>
      <c r="E223" s="2">
        <v>0</v>
      </c>
      <c r="F223" s="3">
        <v>0</v>
      </c>
      <c r="G223" s="4">
        <v>0</v>
      </c>
      <c r="H223" s="5">
        <v>0</v>
      </c>
      <c r="I223" s="1">
        <v>0</v>
      </c>
      <c r="J223" s="1">
        <v>0</v>
      </c>
      <c r="K223" s="1"/>
      <c r="L223" s="38">
        <f t="shared" si="32"/>
        <v>0</v>
      </c>
      <c r="M223" s="65">
        <f t="shared" si="37"/>
        <v>0</v>
      </c>
      <c r="N223" s="59"/>
      <c r="O223" s="60"/>
      <c r="P223" s="1">
        <v>2</v>
      </c>
      <c r="Q223" s="3">
        <v>0</v>
      </c>
      <c r="R223" s="6">
        <v>3</v>
      </c>
      <c r="S223" s="2">
        <v>0</v>
      </c>
      <c r="T223" s="3">
        <v>0</v>
      </c>
      <c r="U223" s="4">
        <v>0</v>
      </c>
      <c r="V223" s="5">
        <v>0</v>
      </c>
      <c r="W223" s="1">
        <v>0</v>
      </c>
      <c r="X223" s="1">
        <v>0</v>
      </c>
      <c r="Y223" s="1">
        <v>5</v>
      </c>
      <c r="Z223" s="38">
        <f t="shared" si="34"/>
        <v>0.6</v>
      </c>
      <c r="AA223" s="65">
        <f t="shared" si="35"/>
        <v>0.6</v>
      </c>
      <c r="AB223" s="10">
        <f t="shared" si="38"/>
        <v>0.047619047619047616</v>
      </c>
      <c r="AC223" s="10">
        <f t="shared" si="38"/>
        <v>0.09523809523809523</v>
      </c>
      <c r="AD223" s="11">
        <f t="shared" si="38"/>
        <v>0.6666666666666666</v>
      </c>
      <c r="AE223" s="54"/>
    </row>
    <row r="224" spans="1:31" ht="12.75">
      <c r="A224" s="13">
        <v>45198</v>
      </c>
      <c r="B224" s="1">
        <v>7</v>
      </c>
      <c r="C224" s="3">
        <v>0</v>
      </c>
      <c r="D224" s="6">
        <v>0</v>
      </c>
      <c r="E224" s="2">
        <v>0</v>
      </c>
      <c r="F224" s="3">
        <v>0</v>
      </c>
      <c r="G224" s="4">
        <v>0</v>
      </c>
      <c r="H224" s="5">
        <v>0</v>
      </c>
      <c r="I224" s="1">
        <v>0</v>
      </c>
      <c r="J224" s="1">
        <v>0</v>
      </c>
      <c r="K224" s="1"/>
      <c r="L224" s="38">
        <f t="shared" si="32"/>
        <v>0</v>
      </c>
      <c r="M224" s="65">
        <f t="shared" si="37"/>
        <v>0</v>
      </c>
      <c r="N224" s="59"/>
      <c r="O224" s="60"/>
      <c r="P224" s="1">
        <v>6</v>
      </c>
      <c r="Q224" s="3">
        <v>0</v>
      </c>
      <c r="R224" s="6">
        <v>0</v>
      </c>
      <c r="S224" s="2">
        <v>0</v>
      </c>
      <c r="T224" s="3">
        <v>0</v>
      </c>
      <c r="U224" s="4">
        <v>0</v>
      </c>
      <c r="V224" s="5">
        <v>1</v>
      </c>
      <c r="W224" s="1">
        <v>0</v>
      </c>
      <c r="X224" s="1">
        <v>0</v>
      </c>
      <c r="Y224" s="1">
        <v>7</v>
      </c>
      <c r="Z224" s="38">
        <f t="shared" si="34"/>
        <v>0</v>
      </c>
      <c r="AA224" s="65">
        <f t="shared" si="35"/>
        <v>0.14285714285714285</v>
      </c>
      <c r="AB224" s="10">
        <f t="shared" si="38"/>
        <v>0.047619047619047616</v>
      </c>
      <c r="AC224" s="10">
        <f t="shared" si="38"/>
        <v>0.14285714285714285</v>
      </c>
      <c r="AD224" s="11">
        <f t="shared" si="38"/>
        <v>0.6666666666666666</v>
      </c>
      <c r="AE224" s="54"/>
    </row>
    <row r="225" spans="1:31" ht="12.75">
      <c r="A225" s="13">
        <v>45201</v>
      </c>
      <c r="B225" s="1">
        <v>9</v>
      </c>
      <c r="C225" s="3">
        <v>0</v>
      </c>
      <c r="D225" s="6">
        <v>0</v>
      </c>
      <c r="E225" s="2">
        <v>0</v>
      </c>
      <c r="F225" s="3">
        <v>0</v>
      </c>
      <c r="G225" s="4">
        <v>0</v>
      </c>
      <c r="H225" s="5">
        <v>0</v>
      </c>
      <c r="I225" s="1">
        <v>0</v>
      </c>
      <c r="J225" s="1">
        <v>0</v>
      </c>
      <c r="K225" s="1"/>
      <c r="L225" s="38">
        <f t="shared" si="32"/>
        <v>0</v>
      </c>
      <c r="M225" s="65">
        <f t="shared" si="37"/>
        <v>0</v>
      </c>
      <c r="N225" s="59"/>
      <c r="O225" s="60"/>
      <c r="P225" s="1">
        <v>6</v>
      </c>
      <c r="Q225" s="3">
        <v>0</v>
      </c>
      <c r="R225" s="6">
        <v>2</v>
      </c>
      <c r="S225" s="2">
        <v>0</v>
      </c>
      <c r="T225" s="3">
        <v>0</v>
      </c>
      <c r="U225" s="4">
        <v>0</v>
      </c>
      <c r="V225" s="5">
        <v>1</v>
      </c>
      <c r="W225" s="1">
        <v>0</v>
      </c>
      <c r="X225" s="1">
        <v>0</v>
      </c>
      <c r="Y225" s="1">
        <v>9</v>
      </c>
      <c r="Z225" s="38">
        <f t="shared" si="34"/>
        <v>0.2222222222222222</v>
      </c>
      <c r="AA225" s="65">
        <f t="shared" si="35"/>
        <v>0.3333333333333333</v>
      </c>
      <c r="AB225" s="10">
        <f t="shared" si="38"/>
        <v>0.047619047619047616</v>
      </c>
      <c r="AC225" s="10">
        <f t="shared" si="38"/>
        <v>0.09523809523809523</v>
      </c>
      <c r="AD225" s="11">
        <f t="shared" si="38"/>
        <v>0.6666666666666666</v>
      </c>
      <c r="AE225" s="54"/>
    </row>
    <row r="226" spans="1:31" ht="12.75">
      <c r="A226" s="13">
        <v>45202</v>
      </c>
      <c r="B226" s="1">
        <v>6</v>
      </c>
      <c r="C226" s="3">
        <v>0</v>
      </c>
      <c r="D226" s="6">
        <v>0</v>
      </c>
      <c r="E226" s="2">
        <v>0</v>
      </c>
      <c r="F226" s="3">
        <v>0</v>
      </c>
      <c r="G226" s="4">
        <v>0</v>
      </c>
      <c r="H226" s="5">
        <v>0</v>
      </c>
      <c r="I226" s="1">
        <v>0</v>
      </c>
      <c r="J226" s="1">
        <v>0</v>
      </c>
      <c r="K226" s="1"/>
      <c r="L226" s="38">
        <f t="shared" si="32"/>
        <v>0</v>
      </c>
      <c r="M226" s="65">
        <f t="shared" si="37"/>
        <v>0</v>
      </c>
      <c r="N226" s="59"/>
      <c r="O226" s="60"/>
      <c r="P226" s="1">
        <v>3</v>
      </c>
      <c r="Q226" s="3">
        <v>0</v>
      </c>
      <c r="R226" s="6">
        <v>1</v>
      </c>
      <c r="S226" s="2">
        <v>1</v>
      </c>
      <c r="T226" s="3">
        <v>0</v>
      </c>
      <c r="U226" s="4">
        <v>0</v>
      </c>
      <c r="V226" s="5">
        <v>1</v>
      </c>
      <c r="W226" s="1">
        <v>0</v>
      </c>
      <c r="X226" s="1">
        <v>0</v>
      </c>
      <c r="Y226" s="1">
        <v>6</v>
      </c>
      <c r="Z226" s="38">
        <f t="shared" si="34"/>
        <v>0.16666666666666666</v>
      </c>
      <c r="AA226" s="65">
        <f t="shared" si="35"/>
        <v>0.5</v>
      </c>
      <c r="AB226" s="10">
        <f t="shared" si="38"/>
        <v>0.045454545454545456</v>
      </c>
      <c r="AC226" s="10">
        <f t="shared" si="38"/>
        <v>0.09090909090909091</v>
      </c>
      <c r="AD226" s="11">
        <f t="shared" si="38"/>
        <v>0.6363636363636364</v>
      </c>
      <c r="AE226" s="54"/>
    </row>
    <row r="227" spans="1:31" ht="12.75">
      <c r="A227" s="13">
        <v>45203</v>
      </c>
      <c r="B227" s="1">
        <v>8</v>
      </c>
      <c r="C227" s="3">
        <v>0</v>
      </c>
      <c r="D227" s="6">
        <v>0</v>
      </c>
      <c r="E227" s="2">
        <v>0</v>
      </c>
      <c r="F227" s="3">
        <v>0</v>
      </c>
      <c r="G227" s="4">
        <v>0</v>
      </c>
      <c r="H227" s="5">
        <v>0</v>
      </c>
      <c r="I227" s="1">
        <v>0</v>
      </c>
      <c r="J227" s="1">
        <v>0</v>
      </c>
      <c r="K227" s="1"/>
      <c r="L227" s="38">
        <f t="shared" si="32"/>
        <v>0</v>
      </c>
      <c r="M227" s="65">
        <f t="shared" si="37"/>
        <v>0</v>
      </c>
      <c r="N227" s="59"/>
      <c r="O227" s="60"/>
      <c r="P227" s="1">
        <v>0</v>
      </c>
      <c r="Q227" s="3">
        <v>0</v>
      </c>
      <c r="R227" s="6">
        <v>7</v>
      </c>
      <c r="S227" s="2">
        <v>0</v>
      </c>
      <c r="T227" s="3">
        <v>0</v>
      </c>
      <c r="U227" s="4">
        <v>0</v>
      </c>
      <c r="V227" s="5">
        <v>1</v>
      </c>
      <c r="W227" s="1">
        <v>0</v>
      </c>
      <c r="X227" s="1">
        <v>0</v>
      </c>
      <c r="Y227" s="1">
        <v>8</v>
      </c>
      <c r="Z227" s="38">
        <f t="shared" si="34"/>
        <v>0.875</v>
      </c>
      <c r="AA227" s="65">
        <f t="shared" si="35"/>
        <v>1</v>
      </c>
      <c r="AB227" s="10">
        <f t="shared" si="38"/>
        <v>0.045454545454545456</v>
      </c>
      <c r="AC227" s="10">
        <f t="shared" si="38"/>
        <v>0.09090909090909091</v>
      </c>
      <c r="AD227" s="11">
        <f t="shared" si="38"/>
        <v>0.6363636363636364</v>
      </c>
      <c r="AE227" s="54"/>
    </row>
    <row r="228" spans="1:31" ht="12.75">
      <c r="A228" s="13">
        <v>45204</v>
      </c>
      <c r="B228" s="1">
        <v>10</v>
      </c>
      <c r="C228" s="3">
        <v>0</v>
      </c>
      <c r="D228" s="6">
        <v>0</v>
      </c>
      <c r="E228" s="2">
        <v>0</v>
      </c>
      <c r="F228" s="3">
        <v>0</v>
      </c>
      <c r="G228" s="4">
        <v>0</v>
      </c>
      <c r="H228" s="5">
        <v>0</v>
      </c>
      <c r="I228" s="1">
        <v>0</v>
      </c>
      <c r="J228" s="1">
        <v>0</v>
      </c>
      <c r="K228" s="1"/>
      <c r="L228" s="38">
        <f t="shared" si="32"/>
        <v>0</v>
      </c>
      <c r="M228" s="65">
        <f t="shared" si="37"/>
        <v>0</v>
      </c>
      <c r="N228" s="59"/>
      <c r="O228" s="60"/>
      <c r="P228" s="1">
        <v>1</v>
      </c>
      <c r="Q228" s="3">
        <v>0</v>
      </c>
      <c r="R228" s="6">
        <v>7</v>
      </c>
      <c r="S228" s="2">
        <v>0</v>
      </c>
      <c r="T228" s="3">
        <v>0</v>
      </c>
      <c r="U228" s="4">
        <v>0</v>
      </c>
      <c r="V228" s="5">
        <v>2</v>
      </c>
      <c r="W228" s="1">
        <v>0</v>
      </c>
      <c r="X228" s="1">
        <v>0</v>
      </c>
      <c r="Y228" s="1">
        <v>10</v>
      </c>
      <c r="Z228" s="38">
        <f t="shared" si="34"/>
        <v>0.7</v>
      </c>
      <c r="AA228" s="65">
        <f t="shared" si="35"/>
        <v>0.9</v>
      </c>
      <c r="AB228" s="10">
        <f t="shared" si="38"/>
        <v>0.045454545454545456</v>
      </c>
      <c r="AC228" s="10">
        <f t="shared" si="38"/>
        <v>0.09090909090909091</v>
      </c>
      <c r="AD228" s="11">
        <f t="shared" si="38"/>
        <v>0.5909090909090909</v>
      </c>
      <c r="AE228" s="54"/>
    </row>
    <row r="229" spans="1:31" ht="12.75">
      <c r="A229" s="13">
        <v>45205</v>
      </c>
      <c r="B229" s="1">
        <v>9</v>
      </c>
      <c r="C229" s="3">
        <v>0</v>
      </c>
      <c r="D229" s="6">
        <v>0</v>
      </c>
      <c r="E229" s="2">
        <v>0</v>
      </c>
      <c r="F229" s="3">
        <v>0</v>
      </c>
      <c r="G229" s="4">
        <v>0</v>
      </c>
      <c r="H229" s="5">
        <v>0</v>
      </c>
      <c r="I229" s="1">
        <v>0</v>
      </c>
      <c r="J229" s="1">
        <v>0</v>
      </c>
      <c r="K229" s="1"/>
      <c r="L229" s="38">
        <f t="shared" si="32"/>
        <v>0</v>
      </c>
      <c r="M229" s="65">
        <f t="shared" si="37"/>
        <v>0</v>
      </c>
      <c r="N229" s="59"/>
      <c r="O229" s="60"/>
      <c r="P229" s="1">
        <v>1</v>
      </c>
      <c r="Q229" s="3">
        <v>0</v>
      </c>
      <c r="R229" s="6">
        <v>7</v>
      </c>
      <c r="S229" s="2">
        <v>0</v>
      </c>
      <c r="T229" s="3">
        <v>0</v>
      </c>
      <c r="U229" s="4">
        <v>0</v>
      </c>
      <c r="V229" s="5">
        <v>1</v>
      </c>
      <c r="W229" s="1">
        <v>0</v>
      </c>
      <c r="X229" s="1">
        <v>0</v>
      </c>
      <c r="Y229" s="1">
        <v>9</v>
      </c>
      <c r="Z229" s="38">
        <f t="shared" si="34"/>
        <v>0.7777777777777778</v>
      </c>
      <c r="AA229" s="65">
        <f t="shared" si="35"/>
        <v>0.8888888888888888</v>
      </c>
      <c r="AB229" s="10">
        <f>SUMPRODUCT(($A229-$A208:$A229&lt;30)*($Y208:$Y229&lt;&gt;0)*($AA208:$AA229&lt;AB$16)*1)/SUMPRODUCT(($A229-$A208:$A229&lt;30)*($Y208:$Y229&lt;&gt;0)*1)</f>
        <v>0.045454545454545456</v>
      </c>
      <c r="AC229" s="10">
        <f>SUMPRODUCT(($A229-$A208:$A229&lt;30)*($Y208:$Y229&lt;&gt;0)*($AA208:$AA229&lt;AC$16)*1)/SUMPRODUCT(($A229-$A208:$A229&lt;30)*($Y208:$Y229&lt;&gt;0)*1)</f>
        <v>0.09090909090909091</v>
      </c>
      <c r="AD229" s="11">
        <f>SUMPRODUCT(($A229-$A208:$A229&lt;30)*($Y208:$Y229&lt;&gt;0)*($AA208:$AA229&lt;AD$16)*1)/SUMPRODUCT(($A229-$A208:$A229&lt;30)*($Y208:$Y229&lt;&gt;0)*1)</f>
        <v>0.5909090909090909</v>
      </c>
      <c r="AE229" s="54"/>
    </row>
    <row r="230" spans="1:30" ht="12.75">
      <c r="A230" s="13">
        <v>45208</v>
      </c>
      <c r="B230" s="1">
        <v>13</v>
      </c>
      <c r="C230" s="3">
        <v>0</v>
      </c>
      <c r="D230" s="6">
        <v>0</v>
      </c>
      <c r="E230" s="2">
        <v>0</v>
      </c>
      <c r="F230" s="3">
        <v>0</v>
      </c>
      <c r="G230" s="4">
        <v>0</v>
      </c>
      <c r="H230" s="5">
        <v>0</v>
      </c>
      <c r="I230" s="1">
        <v>0</v>
      </c>
      <c r="J230" s="1">
        <v>0</v>
      </c>
      <c r="K230" s="1"/>
      <c r="L230" s="38">
        <f t="shared" si="32"/>
        <v>0</v>
      </c>
      <c r="M230" s="65">
        <f t="shared" si="37"/>
        <v>0</v>
      </c>
      <c r="N230" s="59"/>
      <c r="O230" s="60"/>
      <c r="P230" s="1">
        <v>2</v>
      </c>
      <c r="Q230" s="3">
        <v>0</v>
      </c>
      <c r="R230" s="6">
        <v>11</v>
      </c>
      <c r="S230" s="2">
        <v>0</v>
      </c>
      <c r="T230" s="3">
        <v>0</v>
      </c>
      <c r="U230" s="4">
        <v>0</v>
      </c>
      <c r="V230" s="5">
        <v>0</v>
      </c>
      <c r="W230" s="1">
        <v>0</v>
      </c>
      <c r="X230" s="1">
        <v>0</v>
      </c>
      <c r="Y230" s="1">
        <v>13</v>
      </c>
      <c r="Z230" s="38">
        <f t="shared" si="34"/>
        <v>0.8461538461538461</v>
      </c>
      <c r="AA230" s="65">
        <f t="shared" si="35"/>
        <v>0.8461538461538461</v>
      </c>
      <c r="AB230" s="10">
        <f>SUMPRODUCT(($A230-$A209:$A230&lt;30)*($Y209:$Y230&lt;&gt;0)*($AA209:$AA230&lt;AB$16)*1)/SUMPRODUCT(($A230-$A209:$A230&lt;30)*($Y209:$Y230&lt;&gt;0)*1)</f>
        <v>0.047619047619047616</v>
      </c>
      <c r="AC230" s="10">
        <f>SUMPRODUCT(($A230-$A209:$A230&lt;30)*($Y209:$Y230&lt;&gt;0)*($AA209:$AA230&lt;AC$16)*1)/SUMPRODUCT(($A230-$A209:$A230&lt;30)*($Y209:$Y230&lt;&gt;0)*1)</f>
        <v>0.09523809523809523</v>
      </c>
      <c r="AD230" s="11">
        <f>SUMPRODUCT(($A230-$A209:$A230&lt;30)*($Y209:$Y230&lt;&gt;0)*($AA209:$AA230&lt;AD$16)*1)/SUMPRODUCT(($A230-$A209:$A230&lt;30)*($Y209:$Y230&lt;&gt;0)*1)</f>
        <v>0.5238095238095238</v>
      </c>
    </row>
    <row r="231" spans="1:30" ht="12.75">
      <c r="A231" s="13">
        <v>45209</v>
      </c>
      <c r="B231" s="1">
        <v>11</v>
      </c>
      <c r="C231" s="3">
        <v>0</v>
      </c>
      <c r="D231" s="6">
        <v>0</v>
      </c>
      <c r="E231" s="2">
        <v>0</v>
      </c>
      <c r="F231" s="3">
        <v>0</v>
      </c>
      <c r="G231" s="4">
        <v>0</v>
      </c>
      <c r="H231" s="5">
        <v>0</v>
      </c>
      <c r="I231" s="1">
        <v>0</v>
      </c>
      <c r="J231" s="1">
        <v>0</v>
      </c>
      <c r="K231" s="1"/>
      <c r="L231" s="38">
        <f aca="true" t="shared" si="39" ref="L231:L237">IF(K231,D231/K231,0)</f>
        <v>0</v>
      </c>
      <c r="M231" s="65">
        <f aca="true" t="shared" si="40" ref="M231:M237">IF(K231,(K231-B231)/K231,0)</f>
        <v>0</v>
      </c>
      <c r="N231" s="59"/>
      <c r="O231" s="60"/>
      <c r="P231" s="1">
        <v>0</v>
      </c>
      <c r="Q231" s="3">
        <v>0</v>
      </c>
      <c r="R231" s="6">
        <v>11</v>
      </c>
      <c r="S231" s="2">
        <v>0</v>
      </c>
      <c r="T231" s="3">
        <v>0</v>
      </c>
      <c r="U231" s="4">
        <v>0</v>
      </c>
      <c r="V231" s="5">
        <v>0</v>
      </c>
      <c r="W231" s="1">
        <v>0</v>
      </c>
      <c r="X231" s="1">
        <v>0</v>
      </c>
      <c r="Y231" s="1">
        <v>11</v>
      </c>
      <c r="Z231" s="38">
        <f aca="true" t="shared" si="41" ref="Z231:Z237">IF(Y231,R231/Y231,0)</f>
        <v>1</v>
      </c>
      <c r="AA231" s="65">
        <f aca="true" t="shared" si="42" ref="AA231:AA237">IF(Y231,(Y231-P231)/Y231,0)</f>
        <v>1</v>
      </c>
      <c r="AB231" s="10">
        <f>SUMPRODUCT(($A231-$A210:$A231&lt;30)*($Y210:$Y231&lt;&gt;0)*($AA210:$AA231&lt;AB$16)*1)/SUMPRODUCT(($A231-$A210:$A231&lt;30)*($Y210:$Y231&lt;&gt;0)*1)</f>
        <v>0.045454545454545456</v>
      </c>
      <c r="AC231" s="10">
        <f>SUMPRODUCT(($A231-$A210:$A231&lt;30)*($Y210:$Y231&lt;&gt;0)*($AA210:$AA231&lt;AC$16)*1)/SUMPRODUCT(($A231-$A210:$A231&lt;30)*($Y210:$Y231&lt;&gt;0)*1)</f>
        <v>0.09090909090909091</v>
      </c>
      <c r="AD231" s="11">
        <f>SUMPRODUCT(($A231-$A210:$A231&lt;30)*($Y210:$Y231&lt;&gt;0)*($AA210:$AA231&lt;AD$16)*1)/SUMPRODUCT(($A231-$A210:$A231&lt;30)*($Y210:$Y231&lt;&gt;0)*1)</f>
        <v>0.5</v>
      </c>
    </row>
    <row r="232" spans="1:30" ht="12.75">
      <c r="A232" s="13">
        <v>45210</v>
      </c>
      <c r="B232" s="1">
        <v>8</v>
      </c>
      <c r="C232" s="3">
        <v>0</v>
      </c>
      <c r="D232" s="6">
        <v>0</v>
      </c>
      <c r="E232" s="2">
        <v>0</v>
      </c>
      <c r="F232" s="3">
        <v>0</v>
      </c>
      <c r="G232" s="4">
        <v>0</v>
      </c>
      <c r="H232" s="5">
        <v>0</v>
      </c>
      <c r="I232" s="1">
        <v>0</v>
      </c>
      <c r="J232" s="1">
        <v>0</v>
      </c>
      <c r="K232" s="1"/>
      <c r="L232" s="38">
        <f t="shared" si="39"/>
        <v>0</v>
      </c>
      <c r="M232" s="65">
        <f t="shared" si="40"/>
        <v>0</v>
      </c>
      <c r="N232" s="59"/>
      <c r="O232" s="60"/>
      <c r="P232" s="1">
        <v>0</v>
      </c>
      <c r="Q232" s="3">
        <v>0</v>
      </c>
      <c r="R232" s="6">
        <v>8</v>
      </c>
      <c r="S232" s="2">
        <v>0</v>
      </c>
      <c r="T232" s="3">
        <v>0</v>
      </c>
      <c r="U232" s="4">
        <v>0</v>
      </c>
      <c r="V232" s="5">
        <v>0</v>
      </c>
      <c r="W232" s="1">
        <v>0</v>
      </c>
      <c r="X232" s="1">
        <v>0</v>
      </c>
      <c r="Y232" s="1">
        <v>8</v>
      </c>
      <c r="Z232" s="38">
        <f t="shared" si="41"/>
        <v>1</v>
      </c>
      <c r="AA232" s="65">
        <f t="shared" si="42"/>
        <v>1</v>
      </c>
      <c r="AB232" s="10">
        <f>SUMPRODUCT(($A232-$A211:$A232&lt;30)*($Y211:$Y232&lt;&gt;0)*($AA211:$AA232&lt;AB$16)*1)/SUMPRODUCT(($A232-$A211:$A232&lt;30)*($Y211:$Y232&lt;&gt;0)*1)</f>
        <v>0.045454545454545456</v>
      </c>
      <c r="AC232" s="10">
        <f>SUMPRODUCT(($A232-$A211:$A232&lt;30)*($Y211:$Y232&lt;&gt;0)*($AA211:$AA232&lt;AC$16)*1)/SUMPRODUCT(($A232-$A211:$A232&lt;30)*($Y211:$Y232&lt;&gt;0)*1)</f>
        <v>0.09090909090909091</v>
      </c>
      <c r="AD232" s="11">
        <f>SUMPRODUCT(($A232-$A211:$A232&lt;30)*($Y211:$Y232&lt;&gt;0)*($AA211:$AA232&lt;AD$16)*1)/SUMPRODUCT(($A232-$A211:$A232&lt;30)*($Y211:$Y232&lt;&gt;0)*1)</f>
        <v>0.45454545454545453</v>
      </c>
    </row>
    <row r="233" spans="1:30" ht="12.75">
      <c r="A233" s="13">
        <v>45211</v>
      </c>
      <c r="B233" s="1">
        <v>6</v>
      </c>
      <c r="C233" s="3">
        <v>0</v>
      </c>
      <c r="D233" s="6">
        <v>0</v>
      </c>
      <c r="E233" s="2">
        <v>0</v>
      </c>
      <c r="F233" s="3">
        <v>0</v>
      </c>
      <c r="G233" s="4">
        <v>0</v>
      </c>
      <c r="H233" s="5">
        <v>0</v>
      </c>
      <c r="I233" s="1">
        <v>0</v>
      </c>
      <c r="J233" s="1">
        <v>0</v>
      </c>
      <c r="K233" s="1"/>
      <c r="L233" s="38">
        <f t="shared" si="39"/>
        <v>0</v>
      </c>
      <c r="M233" s="65">
        <f t="shared" si="40"/>
        <v>0</v>
      </c>
      <c r="N233" s="59"/>
      <c r="O233" s="60"/>
      <c r="P233" s="1">
        <v>0</v>
      </c>
      <c r="Q233" s="3">
        <v>0</v>
      </c>
      <c r="R233" s="6">
        <v>6</v>
      </c>
      <c r="S233" s="2">
        <v>0</v>
      </c>
      <c r="T233" s="3">
        <v>0</v>
      </c>
      <c r="U233" s="4">
        <v>0</v>
      </c>
      <c r="V233" s="5">
        <v>0</v>
      </c>
      <c r="W233" s="1">
        <v>0</v>
      </c>
      <c r="X233" s="1">
        <v>0</v>
      </c>
      <c r="Y233" s="1">
        <v>6</v>
      </c>
      <c r="Z233" s="38">
        <f t="shared" si="41"/>
        <v>1</v>
      </c>
      <c r="AA233" s="65">
        <f t="shared" si="42"/>
        <v>1</v>
      </c>
      <c r="AB233" s="10">
        <f>SUMPRODUCT(($A233-$A212:$A233&lt;30)*($Y212:$Y233&lt;&gt;0)*($AA212:$AA233&lt;AB$16)*1)/SUMPRODUCT(($A233-$A212:$A233&lt;30)*($Y212:$Y233&lt;&gt;0)*1)</f>
        <v>0.045454545454545456</v>
      </c>
      <c r="AC233" s="10">
        <f>SUMPRODUCT(($A233-$A212:$A233&lt;30)*($Y212:$Y233&lt;&gt;0)*($AA212:$AA233&lt;AC$16)*1)/SUMPRODUCT(($A233-$A212:$A233&lt;30)*($Y212:$Y233&lt;&gt;0)*1)</f>
        <v>0.09090909090909091</v>
      </c>
      <c r="AD233" s="11">
        <f>SUMPRODUCT(($A233-$A212:$A233&lt;30)*($Y212:$Y233&lt;&gt;0)*($AA212:$AA233&lt;AD$16)*1)/SUMPRODUCT(($A233-$A212:$A233&lt;30)*($Y212:$Y233&lt;&gt;0)*1)</f>
        <v>0.45454545454545453</v>
      </c>
    </row>
    <row r="234" spans="1:30" ht="12.75">
      <c r="A234" s="13">
        <v>45212</v>
      </c>
      <c r="B234" s="1">
        <v>10</v>
      </c>
      <c r="C234" s="3">
        <v>0</v>
      </c>
      <c r="D234" s="6">
        <v>0</v>
      </c>
      <c r="E234" s="2">
        <v>0</v>
      </c>
      <c r="F234" s="3">
        <v>0</v>
      </c>
      <c r="G234" s="4">
        <v>0</v>
      </c>
      <c r="H234" s="5">
        <v>0</v>
      </c>
      <c r="I234" s="1">
        <v>0</v>
      </c>
      <c r="J234" s="1">
        <v>0</v>
      </c>
      <c r="K234" s="1"/>
      <c r="L234" s="38">
        <f t="shared" si="39"/>
        <v>0</v>
      </c>
      <c r="M234" s="65">
        <f t="shared" si="40"/>
        <v>0</v>
      </c>
      <c r="N234" s="59"/>
      <c r="O234" s="60"/>
      <c r="P234" s="1">
        <v>0</v>
      </c>
      <c r="Q234" s="3">
        <v>0</v>
      </c>
      <c r="R234" s="6">
        <v>10</v>
      </c>
      <c r="S234" s="2">
        <v>0</v>
      </c>
      <c r="T234" s="3">
        <v>0</v>
      </c>
      <c r="U234" s="4">
        <v>0</v>
      </c>
      <c r="V234" s="5">
        <v>0</v>
      </c>
      <c r="W234" s="1">
        <v>0</v>
      </c>
      <c r="X234" s="1">
        <v>0</v>
      </c>
      <c r="Y234" s="1">
        <v>10</v>
      </c>
      <c r="Z234" s="38">
        <f t="shared" si="41"/>
        <v>1</v>
      </c>
      <c r="AA234" s="65">
        <f t="shared" si="42"/>
        <v>1</v>
      </c>
      <c r="AB234" s="10">
        <f>SUMPRODUCT(($A234-$A213:$A234&lt;30)*($Y213:$Y234&lt;&gt;0)*($AA213:$AA234&lt;AB$16)*1)/SUMPRODUCT(($A234-$A213:$A234&lt;30)*($Y213:$Y234&lt;&gt;0)*1)</f>
        <v>0.045454545454545456</v>
      </c>
      <c r="AC234" s="10">
        <f>SUMPRODUCT(($A234-$A213:$A234&lt;30)*($Y213:$Y234&lt;&gt;0)*($AA213:$AA234&lt;AC$16)*1)/SUMPRODUCT(($A234-$A213:$A234&lt;30)*($Y213:$Y234&lt;&gt;0)*1)</f>
        <v>0.09090909090909091</v>
      </c>
      <c r="AD234" s="11">
        <f>SUMPRODUCT(($A234-$A213:$A234&lt;30)*($Y213:$Y234&lt;&gt;0)*($AA213:$AA234&lt;AD$16)*1)/SUMPRODUCT(($A234-$A213:$A234&lt;30)*($Y213:$Y234&lt;&gt;0)*1)</f>
        <v>0.4090909090909091</v>
      </c>
    </row>
    <row r="235" spans="1:30" ht="12.75">
      <c r="A235" s="13">
        <v>45215</v>
      </c>
      <c r="B235" s="1">
        <v>10</v>
      </c>
      <c r="C235" s="3">
        <v>0</v>
      </c>
      <c r="D235" s="6">
        <v>0</v>
      </c>
      <c r="E235" s="2">
        <v>0</v>
      </c>
      <c r="F235" s="3">
        <v>0</v>
      </c>
      <c r="G235" s="4">
        <v>0</v>
      </c>
      <c r="H235" s="5">
        <v>0</v>
      </c>
      <c r="I235" s="1">
        <v>0</v>
      </c>
      <c r="J235" s="1">
        <v>0</v>
      </c>
      <c r="K235" s="1"/>
      <c r="L235" s="38">
        <f t="shared" si="39"/>
        <v>0</v>
      </c>
      <c r="M235" s="65">
        <f t="shared" si="40"/>
        <v>0</v>
      </c>
      <c r="N235" s="59"/>
      <c r="O235" s="60"/>
      <c r="P235" s="1">
        <v>0</v>
      </c>
      <c r="Q235" s="3">
        <v>0</v>
      </c>
      <c r="R235" s="6">
        <v>10</v>
      </c>
      <c r="S235" s="2">
        <v>0</v>
      </c>
      <c r="T235" s="3">
        <v>0</v>
      </c>
      <c r="U235" s="4">
        <v>0</v>
      </c>
      <c r="V235" s="5">
        <v>0</v>
      </c>
      <c r="W235" s="1">
        <v>0</v>
      </c>
      <c r="X235" s="1">
        <v>0</v>
      </c>
      <c r="Y235" s="1">
        <v>10</v>
      </c>
      <c r="Z235" s="38">
        <f t="shared" si="41"/>
        <v>1</v>
      </c>
      <c r="AA235" s="65">
        <f t="shared" si="42"/>
        <v>1</v>
      </c>
      <c r="AB235" s="10">
        <f>SUMPRODUCT(($A235-$A214:$A235&lt;30)*($Y214:$Y235&lt;&gt;0)*($AA214:$AA235&lt;AB$16)*1)/SUMPRODUCT(($A235-$A214:$A235&lt;30)*($Y214:$Y235&lt;&gt;0)*1)</f>
        <v>0.047619047619047616</v>
      </c>
      <c r="AC235" s="10">
        <f>SUMPRODUCT(($A235-$A214:$A235&lt;30)*($Y214:$Y235&lt;&gt;0)*($AA214:$AA235&lt;AC$16)*1)/SUMPRODUCT(($A235-$A214:$A235&lt;30)*($Y214:$Y235&lt;&gt;0)*1)</f>
        <v>0.09523809523809523</v>
      </c>
      <c r="AD235" s="11">
        <f>SUMPRODUCT(($A235-$A214:$A235&lt;30)*($Y214:$Y235&lt;&gt;0)*($AA214:$AA235&lt;AD$16)*1)/SUMPRODUCT(($A235-$A214:$A235&lt;30)*($Y214:$Y235&lt;&gt;0)*1)</f>
        <v>0.3333333333333333</v>
      </c>
    </row>
    <row r="236" spans="1:30" ht="12.75">
      <c r="A236" s="13">
        <v>45216</v>
      </c>
      <c r="B236" s="1">
        <v>19</v>
      </c>
      <c r="C236" s="3">
        <v>0</v>
      </c>
      <c r="D236" s="6">
        <v>0</v>
      </c>
      <c r="E236" s="2">
        <v>0</v>
      </c>
      <c r="F236" s="3">
        <v>0</v>
      </c>
      <c r="G236" s="4">
        <v>0</v>
      </c>
      <c r="H236" s="5">
        <v>0</v>
      </c>
      <c r="I236" s="1">
        <v>0</v>
      </c>
      <c r="J236" s="1">
        <v>0</v>
      </c>
      <c r="K236" s="1"/>
      <c r="L236" s="38">
        <f t="shared" si="39"/>
        <v>0</v>
      </c>
      <c r="M236" s="65">
        <f t="shared" si="40"/>
        <v>0</v>
      </c>
      <c r="N236" s="59"/>
      <c r="O236" s="60"/>
      <c r="P236" s="1">
        <v>0</v>
      </c>
      <c r="Q236" s="3">
        <v>0</v>
      </c>
      <c r="R236" s="6">
        <v>19</v>
      </c>
      <c r="S236" s="2">
        <v>0</v>
      </c>
      <c r="T236" s="3">
        <v>0</v>
      </c>
      <c r="U236" s="4">
        <v>0</v>
      </c>
      <c r="V236" s="5">
        <v>0</v>
      </c>
      <c r="W236" s="1">
        <v>0</v>
      </c>
      <c r="X236" s="1">
        <v>0</v>
      </c>
      <c r="Y236" s="1">
        <v>19</v>
      </c>
      <c r="Z236" s="38">
        <f t="shared" si="41"/>
        <v>1</v>
      </c>
      <c r="AA236" s="65">
        <f t="shared" si="42"/>
        <v>1</v>
      </c>
      <c r="AB236" s="10">
        <f>SUMPRODUCT(($A236-$A215:$A236&lt;30)*($Y215:$Y236&lt;&gt;0)*($AA215:$AA236&lt;AB$16)*1)/SUMPRODUCT(($A236-$A215:$A236&lt;30)*($Y215:$Y236&lt;&gt;0)*1)</f>
        <v>0.045454545454545456</v>
      </c>
      <c r="AC236" s="10">
        <f>SUMPRODUCT(($A236-$A215:$A236&lt;30)*($Y215:$Y236&lt;&gt;0)*($AA215:$AA236&lt;AC$16)*1)/SUMPRODUCT(($A236-$A215:$A236&lt;30)*($Y215:$Y236&lt;&gt;0)*1)</f>
        <v>0.09090909090909091</v>
      </c>
      <c r="AD236" s="11">
        <f>SUMPRODUCT(($A236-$A215:$A236&lt;30)*($Y215:$Y236&lt;&gt;0)*($AA215:$AA236&lt;AD$16)*1)/SUMPRODUCT(($A236-$A215:$A236&lt;30)*($Y215:$Y236&lt;&gt;0)*1)</f>
        <v>0.3181818181818182</v>
      </c>
    </row>
    <row r="237" spans="1:30" ht="12.75">
      <c r="A237" s="13">
        <v>45217</v>
      </c>
      <c r="B237" s="1">
        <v>10</v>
      </c>
      <c r="C237" s="3">
        <v>0</v>
      </c>
      <c r="D237" s="6">
        <v>0</v>
      </c>
      <c r="E237" s="2">
        <v>0</v>
      </c>
      <c r="F237" s="3">
        <v>0</v>
      </c>
      <c r="G237" s="4">
        <v>0</v>
      </c>
      <c r="H237" s="5">
        <v>0</v>
      </c>
      <c r="I237" s="1">
        <v>0</v>
      </c>
      <c r="J237" s="1">
        <v>0</v>
      </c>
      <c r="K237" s="1"/>
      <c r="L237" s="38">
        <f t="shared" si="39"/>
        <v>0</v>
      </c>
      <c r="M237" s="65">
        <f t="shared" si="40"/>
        <v>0</v>
      </c>
      <c r="N237" s="59"/>
      <c r="O237" s="60"/>
      <c r="P237" s="1">
        <v>1</v>
      </c>
      <c r="Q237" s="3">
        <v>0</v>
      </c>
      <c r="R237" s="6">
        <v>9</v>
      </c>
      <c r="S237" s="2">
        <v>0</v>
      </c>
      <c r="T237" s="3">
        <v>0</v>
      </c>
      <c r="U237" s="4">
        <v>0</v>
      </c>
      <c r="V237" s="5">
        <v>0</v>
      </c>
      <c r="W237" s="1">
        <v>0</v>
      </c>
      <c r="X237" s="1">
        <v>0</v>
      </c>
      <c r="Y237" s="1">
        <v>10</v>
      </c>
      <c r="Z237" s="38">
        <f t="shared" si="41"/>
        <v>0.9</v>
      </c>
      <c r="AA237" s="65">
        <f t="shared" si="42"/>
        <v>0.9</v>
      </c>
      <c r="AB237" s="10">
        <f>SUMPRODUCT(($A237-$A216:$A237&lt;30)*($Y216:$Y237&lt;&gt;0)*($AA216:$AA237&lt;AB$16)*1)/SUMPRODUCT(($A237-$A216:$A237&lt;30)*($Y216:$Y237&lt;&gt;0)*1)</f>
        <v>0.045454545454545456</v>
      </c>
      <c r="AC237" s="10">
        <f>SUMPRODUCT(($A237-$A216:$A237&lt;30)*($Y216:$Y237&lt;&gt;0)*($AA216:$AA237&lt;AC$16)*1)/SUMPRODUCT(($A237-$A216:$A237&lt;30)*($Y216:$Y237&lt;&gt;0)*1)</f>
        <v>0.09090909090909091</v>
      </c>
      <c r="AD237" s="11">
        <f>SUMPRODUCT(($A237-$A216:$A237&lt;30)*($Y216:$Y237&lt;&gt;0)*($AA216:$AA237&lt;AD$16)*1)/SUMPRODUCT(($A237-$A216:$A237&lt;30)*($Y216:$Y237&lt;&gt;0)*1)</f>
        <v>0.2727272727272727</v>
      </c>
    </row>
    <row r="238" ht="12.75">
      <c r="A238" s="104"/>
    </row>
  </sheetData>
  <mergeCells count="24">
    <mergeCell ref="AH10:AO11"/>
    <mergeCell ref="AH14:AK14"/>
    <mergeCell ref="AL14:AO14"/>
    <mergeCell ref="AL36:AO36"/>
    <mergeCell ref="AH36:AK36"/>
    <mergeCell ref="AF12:AF13"/>
    <mergeCell ref="AF14:AG15"/>
    <mergeCell ref="AH12:AO13"/>
    <mergeCell ref="L14:O14"/>
    <mergeCell ref="Z14:AD14"/>
    <mergeCell ref="B7:AD7"/>
    <mergeCell ref="B8:AD8"/>
    <mergeCell ref="B9:AD9"/>
    <mergeCell ref="B10:AD10"/>
    <mergeCell ref="B3:AD3"/>
    <mergeCell ref="B4:AD4"/>
    <mergeCell ref="B5:AD5"/>
    <mergeCell ref="B6:AD6"/>
    <mergeCell ref="B14:K15"/>
    <mergeCell ref="Z15:AA15"/>
    <mergeCell ref="AB15:AD15"/>
    <mergeCell ref="L15:M15"/>
    <mergeCell ref="N15:O15"/>
    <mergeCell ref="P14:Y15"/>
  </mergeCells>
  <conditionalFormatting sqref="B17:B237">
    <cfRule type="cellIs" priority="1" dxfId="0" operator="notEqual" stopIfTrue="1">
      <formula>$K17-SUM($C17:$J17)</formula>
    </cfRule>
    <cfRule type="cellIs" priority="2" dxfId="1" operator="equal" stopIfTrue="1">
      <formula>0</formula>
    </cfRule>
  </conditionalFormatting>
  <conditionalFormatting sqref="C16:R16 Z16:AD16 C238:K65536">
    <cfRule type="cellIs" priority="3" dxfId="1" operator="equal" stopIfTrue="1">
      <formula>0</formula>
    </cfRule>
  </conditionalFormatting>
  <conditionalFormatting sqref="C17:K237 Q17:Y237">
    <cfRule type="cellIs" priority="4" dxfId="2" operator="equal" stopIfTrue="1">
      <formula>0</formula>
    </cfRule>
  </conditionalFormatting>
  <conditionalFormatting sqref="N17:O37 AB17:AD37 N199:O237 L17:M237 Z17:AA237">
    <cfRule type="cellIs" priority="5" dxfId="0" operator="greaterThan" stopIfTrue="1">
      <formula>0.25</formula>
    </cfRule>
    <cfRule type="cellIs" priority="6" dxfId="3" operator="greaterThan" stopIfTrue="1">
      <formula>0.1</formula>
    </cfRule>
    <cfRule type="cellIs" priority="7" dxfId="4" operator="lessThan" stopIfTrue="1">
      <formula>0.05</formula>
    </cfRule>
  </conditionalFormatting>
  <conditionalFormatting sqref="P17:P237">
    <cfRule type="cellIs" priority="8" dxfId="0" operator="notEqual" stopIfTrue="1">
      <formula>Y17-SUM(Q17:X17)</formula>
    </cfRule>
    <cfRule type="cellIs" priority="9" dxfId="1" operator="equal" stopIfTrue="1">
      <formula>0</formula>
    </cfRule>
  </conditionalFormatting>
  <conditionalFormatting sqref="AH16:AH35 AN16:AN35 AJ16:AJ35 AL16:AL35">
    <cfRule type="cellIs" priority="10" dxfId="2" operator="equal" stopIfTrue="1">
      <formula>0</formula>
    </cfRule>
    <cfRule type="cellIs" priority="11" dxfId="5" operator="greaterThanOrEqual" stopIfTrue="1">
      <formula>0.1</formula>
    </cfRule>
  </conditionalFormatting>
  <conditionalFormatting sqref="AB38:AD237 N38:O198">
    <cfRule type="cellIs" priority="12" dxfId="4" operator="greaterThan" stopIfTrue="1">
      <formula>0.75</formula>
    </cfRule>
    <cfRule type="cellIs" priority="13" dxfId="6" operator="lessThanOrEqual" stopIfTrue="1">
      <formula>0.25</formula>
    </cfRule>
    <cfRule type="cellIs" priority="14" dxfId="3" operator="lessThanOrEqual" stopIfTrue="1">
      <formula>0.5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5">
      <selection activeCell="A52" sqref="A52"/>
    </sheetView>
  </sheetViews>
  <sheetFormatPr defaultColWidth="11.421875" defaultRowHeight="12.75"/>
  <cols>
    <col min="2" max="2" width="8.00390625" style="0" bestFit="1" customWidth="1"/>
    <col min="3" max="10" width="3.7109375" style="0" customWidth="1"/>
    <col min="11" max="11" width="4.421875" style="0" customWidth="1"/>
    <col min="12" max="13" width="7.7109375" style="0" customWidth="1"/>
    <col min="14" max="14" width="8.00390625" style="0" bestFit="1" customWidth="1"/>
    <col min="15" max="22" width="3.7109375" style="0" customWidth="1"/>
    <col min="23" max="23" width="4.421875" style="0" customWidth="1"/>
    <col min="24" max="25" width="7.7109375" style="0" customWidth="1"/>
  </cols>
  <sheetData>
    <row r="1" ht="17.25">
      <c r="A1" s="12" t="s">
        <v>24</v>
      </c>
    </row>
    <row r="2" ht="13.5" thickBot="1"/>
    <row r="3" spans="1:25" ht="12.75">
      <c r="A3" s="14" t="s">
        <v>16</v>
      </c>
      <c r="B3" s="90" t="s">
        <v>3</v>
      </c>
      <c r="C3" s="90"/>
      <c r="D3" s="90"/>
      <c r="E3" s="90"/>
      <c r="F3" s="90"/>
      <c r="G3" s="90"/>
      <c r="H3" s="90"/>
      <c r="I3" s="90"/>
      <c r="J3" s="90"/>
      <c r="K3" s="90"/>
      <c r="L3" s="90" t="s">
        <v>13</v>
      </c>
      <c r="M3" s="103"/>
      <c r="N3" s="90" t="s">
        <v>4</v>
      </c>
      <c r="O3" s="90"/>
      <c r="P3" s="90"/>
      <c r="Q3" s="90"/>
      <c r="R3" s="90"/>
      <c r="S3" s="90"/>
      <c r="T3" s="90"/>
      <c r="U3" s="90"/>
      <c r="V3" s="90"/>
      <c r="W3" s="90"/>
      <c r="X3" s="90" t="s">
        <v>13</v>
      </c>
      <c r="Y3" s="103"/>
    </row>
    <row r="4" spans="1:25" ht="12.75">
      <c r="A4" s="20"/>
      <c r="B4" s="16" t="s">
        <v>10</v>
      </c>
      <c r="C4" s="16" t="s">
        <v>2</v>
      </c>
      <c r="D4" s="16" t="s">
        <v>8</v>
      </c>
      <c r="E4" s="16" t="s">
        <v>1</v>
      </c>
      <c r="F4" s="16" t="s">
        <v>9</v>
      </c>
      <c r="G4" s="16" t="s">
        <v>12</v>
      </c>
      <c r="H4" s="16" t="s">
        <v>6</v>
      </c>
      <c r="I4" s="16" t="s">
        <v>5</v>
      </c>
      <c r="J4" s="16" t="s">
        <v>7</v>
      </c>
      <c r="K4" s="16" t="s">
        <v>0</v>
      </c>
      <c r="L4" s="17" t="s">
        <v>14</v>
      </c>
      <c r="M4" s="18" t="s">
        <v>15</v>
      </c>
      <c r="N4" s="16" t="s">
        <v>10</v>
      </c>
      <c r="O4" s="16" t="s">
        <v>2</v>
      </c>
      <c r="P4" s="16" t="s">
        <v>8</v>
      </c>
      <c r="Q4" s="16" t="s">
        <v>1</v>
      </c>
      <c r="R4" s="16" t="s">
        <v>9</v>
      </c>
      <c r="S4" s="16" t="s">
        <v>12</v>
      </c>
      <c r="T4" s="16" t="s">
        <v>6</v>
      </c>
      <c r="U4" s="16" t="s">
        <v>5</v>
      </c>
      <c r="V4" s="16" t="s">
        <v>7</v>
      </c>
      <c r="W4" s="16" t="s">
        <v>0</v>
      </c>
      <c r="X4" s="17" t="s">
        <v>14</v>
      </c>
      <c r="Y4" s="18" t="s">
        <v>15</v>
      </c>
    </row>
    <row r="5" spans="1:25" ht="12.75">
      <c r="A5" s="13">
        <v>44879</v>
      </c>
      <c r="B5">
        <f>SUMPRODUCT(('MR Daily'!B17:B193)*('MR Daily'!$A17:$A193&gt;='MR Weekly'!$A5)*('MR Daily'!$A17:$A193&lt;'MR Weekly'!$A6))</f>
        <v>46</v>
      </c>
      <c r="C5">
        <f>SUMPRODUCT(('MR Daily'!C17:C193)*('MR Daily'!$A17:$A193&gt;='MR Weekly'!$A5)*('MR Daily'!$A17:$A193&lt;'MR Weekly'!$A6))</f>
        <v>1</v>
      </c>
      <c r="D5">
        <f>SUMPRODUCT(('MR Daily'!D17:D193)*('MR Daily'!$A17:$A193&gt;='MR Weekly'!$A5)*('MR Daily'!$A17:$A193&lt;'MR Weekly'!$A6))</f>
        <v>21</v>
      </c>
      <c r="E5">
        <f>SUMPRODUCT(('MR Daily'!E17:E193)*('MR Daily'!$A17:$A193&gt;='MR Weekly'!$A5)*('MR Daily'!$A17:$A193&lt;'MR Weekly'!$A6))</f>
        <v>2</v>
      </c>
      <c r="F5">
        <f>SUMPRODUCT(('MR Daily'!F17:F193)*('MR Daily'!$A17:$A193&gt;='MR Weekly'!$A5)*('MR Daily'!$A17:$A193&lt;'MR Weekly'!$A6))</f>
        <v>10</v>
      </c>
      <c r="G5">
        <f>SUMPRODUCT(('MR Daily'!G17:G193)*('MR Daily'!$A17:$A193&gt;='MR Weekly'!$A5)*('MR Daily'!$A17:$A193&lt;'MR Weekly'!$A6))</f>
        <v>12</v>
      </c>
      <c r="H5">
        <f>SUMPRODUCT(('MR Daily'!H17:H193)*('MR Daily'!$A17:$A193&gt;='MR Weekly'!$A5)*('MR Daily'!$A17:$A193&lt;'MR Weekly'!$A6))</f>
        <v>3</v>
      </c>
      <c r="I5">
        <f>SUMPRODUCT(('MR Daily'!I17:I193)*('MR Daily'!$A17:$A193&gt;='MR Weekly'!$A5)*('MR Daily'!$A17:$A193&lt;'MR Weekly'!$A6))</f>
        <v>0</v>
      </c>
      <c r="J5">
        <f>SUMPRODUCT(('MR Daily'!J17:J193)*('MR Daily'!$A17:$A193&gt;='MR Weekly'!$A5)*('MR Daily'!$A17:$A193&lt;'MR Weekly'!$A6))</f>
        <v>1</v>
      </c>
      <c r="K5">
        <f>SUMPRODUCT(('MR Daily'!K17:K193)*('MR Daily'!$A17:$A193&gt;='MR Weekly'!$A5)*('MR Daily'!$A17:$A193&lt;'MR Weekly'!$A6))</f>
        <v>96</v>
      </c>
      <c r="L5" s="10">
        <f aca="true" t="shared" si="0" ref="L5:L10">D5/K5</f>
        <v>0.21875</v>
      </c>
      <c r="M5" s="11">
        <f aca="true" t="shared" si="1" ref="M5:M10">(K5-B5)/K5</f>
        <v>0.5208333333333334</v>
      </c>
      <c r="N5">
        <f>SUMPRODUCT(('MR Daily'!P17:P193)*('MR Daily'!$A17:$A193&gt;='MR Weekly'!$A5)*('MR Daily'!$A17:$A193&lt;'MR Weekly'!$A6))</f>
        <v>70</v>
      </c>
      <c r="O5">
        <f>SUMPRODUCT(('MR Daily'!Q17:Q193)*('MR Daily'!$A17:$A193&gt;='MR Weekly'!$A5)*('MR Daily'!$A17:$A193&lt;'MR Weekly'!$A6))</f>
        <v>0</v>
      </c>
      <c r="P5">
        <f>SUMPRODUCT(('MR Daily'!R17:R193)*('MR Daily'!$A17:$A193&gt;='MR Weekly'!$A5)*('MR Daily'!$A17:$A193&lt;'MR Weekly'!$A6))</f>
        <v>8</v>
      </c>
      <c r="Q5">
        <f>SUMPRODUCT(('MR Daily'!S17:S193)*('MR Daily'!$A17:$A193&gt;='MR Weekly'!$A5)*('MR Daily'!$A17:$A193&lt;'MR Weekly'!$A6))</f>
        <v>0</v>
      </c>
      <c r="R5">
        <f>SUMPRODUCT(('MR Daily'!T17:T193)*('MR Daily'!$A17:$A193&gt;='MR Weekly'!$A5)*('MR Daily'!$A17:$A193&lt;'MR Weekly'!$A6))</f>
        <v>0</v>
      </c>
      <c r="S5">
        <f>SUMPRODUCT(('MR Daily'!U17:U193)*('MR Daily'!$A17:$A193&gt;='MR Weekly'!$A5)*('MR Daily'!$A17:$A193&lt;'MR Weekly'!$A6))</f>
        <v>18</v>
      </c>
      <c r="T5">
        <f>SUMPRODUCT(('MR Daily'!V17:V193)*('MR Daily'!$A17:$A193&gt;='MR Weekly'!$A5)*('MR Daily'!$A17:$A193&lt;'MR Weekly'!$A6))</f>
        <v>0</v>
      </c>
      <c r="U5">
        <f>SUMPRODUCT(('MR Daily'!W17:W193)*('MR Daily'!$A17:$A193&gt;='MR Weekly'!$A5)*('MR Daily'!$A17:$A193&lt;'MR Weekly'!$A6))</f>
        <v>0</v>
      </c>
      <c r="V5">
        <f>SUMPRODUCT(('MR Daily'!X17:X193)*('MR Daily'!$A17:$A193&gt;='MR Weekly'!$A5)*('MR Daily'!$A17:$A193&lt;'MR Weekly'!$A6))</f>
        <v>0</v>
      </c>
      <c r="W5">
        <f>SUMPRODUCT(('MR Daily'!Y17:Y193)*('MR Daily'!$A17:$A193&gt;='MR Weekly'!$A5)*('MR Daily'!$A17:$A193&lt;'MR Weekly'!$A6))</f>
        <v>96</v>
      </c>
      <c r="X5" s="10">
        <f aca="true" t="shared" si="2" ref="X5:X10">P5/W5</f>
        <v>0.08333333333333333</v>
      </c>
      <c r="Y5" s="11">
        <f aca="true" t="shared" si="3" ref="Y5:Y10">(W5-N5)/W5</f>
        <v>0.2708333333333333</v>
      </c>
    </row>
    <row r="6" spans="1:25" ht="12.75">
      <c r="A6" s="13">
        <v>44886</v>
      </c>
      <c r="B6">
        <f>SUMPRODUCT(('MR Daily'!B18:B194)*('MR Daily'!$A18:$A194&gt;='MR Weekly'!$A6)*('MR Daily'!$A18:$A194&lt;'MR Weekly'!$A7))</f>
        <v>44</v>
      </c>
      <c r="C6">
        <f>SUMPRODUCT(('MR Daily'!C18:C194)*('MR Daily'!$A18:$A194&gt;='MR Weekly'!$A6)*('MR Daily'!$A18:$A194&lt;'MR Weekly'!$A7))</f>
        <v>0</v>
      </c>
      <c r="D6">
        <f>SUMPRODUCT(('MR Daily'!D18:D194)*('MR Daily'!$A18:$A194&gt;='MR Weekly'!$A6)*('MR Daily'!$A18:$A194&lt;'MR Weekly'!$A7))</f>
        <v>7</v>
      </c>
      <c r="E6">
        <f>SUMPRODUCT(('MR Daily'!E18:E194)*('MR Daily'!$A18:$A194&gt;='MR Weekly'!$A6)*('MR Daily'!$A18:$A194&lt;'MR Weekly'!$A7))</f>
        <v>1</v>
      </c>
      <c r="F6">
        <f>SUMPRODUCT(('MR Daily'!F18:F194)*('MR Daily'!$A18:$A194&gt;='MR Weekly'!$A6)*('MR Daily'!$A18:$A194&lt;'MR Weekly'!$A7))</f>
        <v>29</v>
      </c>
      <c r="G6">
        <f>SUMPRODUCT(('MR Daily'!G18:G194)*('MR Daily'!$A18:$A194&gt;='MR Weekly'!$A6)*('MR Daily'!$A18:$A194&lt;'MR Weekly'!$A7))</f>
        <v>0</v>
      </c>
      <c r="H6">
        <f>SUMPRODUCT(('MR Daily'!H18:H194)*('MR Daily'!$A18:$A194&gt;='MR Weekly'!$A6)*('MR Daily'!$A18:$A194&lt;'MR Weekly'!$A7))</f>
        <v>2</v>
      </c>
      <c r="I6">
        <f>SUMPRODUCT(('MR Daily'!I18:I194)*('MR Daily'!$A18:$A194&gt;='MR Weekly'!$A6)*('MR Daily'!$A18:$A194&lt;'MR Weekly'!$A7))</f>
        <v>5</v>
      </c>
      <c r="J6">
        <f>SUMPRODUCT(('MR Daily'!J18:J194)*('MR Daily'!$A18:$A194&gt;='MR Weekly'!$A6)*('MR Daily'!$A18:$A194&lt;'MR Weekly'!$A7))</f>
        <v>0</v>
      </c>
      <c r="K6">
        <f>SUMPRODUCT(('MR Daily'!K18:K194)*('MR Daily'!$A18:$A194&gt;='MR Weekly'!$A6)*('MR Daily'!$A18:$A194&lt;'MR Weekly'!$A7))</f>
        <v>88</v>
      </c>
      <c r="L6" s="10">
        <f t="shared" si="0"/>
        <v>0.07954545454545454</v>
      </c>
      <c r="M6" s="11">
        <f t="shared" si="1"/>
        <v>0.5</v>
      </c>
      <c r="N6">
        <f>SUMPRODUCT(('MR Daily'!P18:P194)*('MR Daily'!$A18:$A194&gt;='MR Weekly'!$A6)*('MR Daily'!$A18:$A194&lt;'MR Weekly'!$A7))</f>
        <v>62</v>
      </c>
      <c r="O6">
        <f>SUMPRODUCT(('MR Daily'!Q18:Q194)*('MR Daily'!$A18:$A194&gt;='MR Weekly'!$A6)*('MR Daily'!$A18:$A194&lt;'MR Weekly'!$A7))</f>
        <v>0</v>
      </c>
      <c r="P6">
        <f>SUMPRODUCT(('MR Daily'!R18:R194)*('MR Daily'!$A18:$A194&gt;='MR Weekly'!$A6)*('MR Daily'!$A18:$A194&lt;'MR Weekly'!$A7))</f>
        <v>19</v>
      </c>
      <c r="Q6">
        <f>SUMPRODUCT(('MR Daily'!S18:S194)*('MR Daily'!$A18:$A194&gt;='MR Weekly'!$A6)*('MR Daily'!$A18:$A194&lt;'MR Weekly'!$A7))</f>
        <v>0</v>
      </c>
      <c r="R6">
        <f>SUMPRODUCT(('MR Daily'!T18:T194)*('MR Daily'!$A18:$A194&gt;='MR Weekly'!$A6)*('MR Daily'!$A18:$A194&lt;'MR Weekly'!$A7))</f>
        <v>7</v>
      </c>
      <c r="S6">
        <f>SUMPRODUCT(('MR Daily'!U18:U194)*('MR Daily'!$A18:$A194&gt;='MR Weekly'!$A6)*('MR Daily'!$A18:$A194&lt;'MR Weekly'!$A7))</f>
        <v>0</v>
      </c>
      <c r="T6">
        <f>SUMPRODUCT(('MR Daily'!V18:V194)*('MR Daily'!$A18:$A194&gt;='MR Weekly'!$A6)*('MR Daily'!$A18:$A194&lt;'MR Weekly'!$A7))</f>
        <v>0</v>
      </c>
      <c r="U6">
        <f>SUMPRODUCT(('MR Daily'!W18:W194)*('MR Daily'!$A18:$A194&gt;='MR Weekly'!$A6)*('MR Daily'!$A18:$A194&lt;'MR Weekly'!$A7))</f>
        <v>0</v>
      </c>
      <c r="V6">
        <f>SUMPRODUCT(('MR Daily'!X18:X194)*('MR Daily'!$A18:$A194&gt;='MR Weekly'!$A6)*('MR Daily'!$A18:$A194&lt;'MR Weekly'!$A7))</f>
        <v>0</v>
      </c>
      <c r="W6">
        <f>SUMPRODUCT(('MR Daily'!Y18:Y194)*('MR Daily'!$A18:$A194&gt;='MR Weekly'!$A6)*('MR Daily'!$A18:$A194&lt;'MR Weekly'!$A7))</f>
        <v>88</v>
      </c>
      <c r="X6" s="10">
        <f t="shared" si="2"/>
        <v>0.2159090909090909</v>
      </c>
      <c r="Y6" s="11">
        <f t="shared" si="3"/>
        <v>0.29545454545454547</v>
      </c>
    </row>
    <row r="7" spans="1:25" ht="12.75">
      <c r="A7" s="13">
        <v>44893</v>
      </c>
      <c r="B7">
        <f>SUMPRODUCT(('MR Daily'!B19:B195)*('MR Daily'!$A19:$A195&gt;='MR Weekly'!$A7)*('MR Daily'!$A19:$A195&lt;'MR Weekly'!$A8))</f>
        <v>76</v>
      </c>
      <c r="C7">
        <f>SUMPRODUCT(('MR Daily'!C19:C195)*('MR Daily'!$A19:$A195&gt;='MR Weekly'!$A7)*('MR Daily'!$A19:$A195&lt;'MR Weekly'!$A8))</f>
        <v>0</v>
      </c>
      <c r="D7">
        <f>SUMPRODUCT(('MR Daily'!D19:D195)*('MR Daily'!$A19:$A195&gt;='MR Weekly'!$A7)*('MR Daily'!$A19:$A195&lt;'MR Weekly'!$A8))</f>
        <v>14</v>
      </c>
      <c r="E7">
        <f>SUMPRODUCT(('MR Daily'!E19:E195)*('MR Daily'!$A19:$A195&gt;='MR Weekly'!$A7)*('MR Daily'!$A19:$A195&lt;'MR Weekly'!$A8))</f>
        <v>0</v>
      </c>
      <c r="F7">
        <f>SUMPRODUCT(('MR Daily'!F19:F195)*('MR Daily'!$A19:$A195&gt;='MR Weekly'!$A7)*('MR Daily'!$A19:$A195&lt;'MR Weekly'!$A8))</f>
        <v>1</v>
      </c>
      <c r="G7">
        <f>SUMPRODUCT(('MR Daily'!G19:G195)*('MR Daily'!$A19:$A195&gt;='MR Weekly'!$A7)*('MR Daily'!$A19:$A195&lt;'MR Weekly'!$A8))</f>
        <v>2</v>
      </c>
      <c r="H7">
        <f>SUMPRODUCT(('MR Daily'!H19:H195)*('MR Daily'!$A19:$A195&gt;='MR Weekly'!$A7)*('MR Daily'!$A19:$A195&lt;'MR Weekly'!$A8))</f>
        <v>2</v>
      </c>
      <c r="I7">
        <f>SUMPRODUCT(('MR Daily'!I19:I195)*('MR Daily'!$A19:$A195&gt;='MR Weekly'!$A7)*('MR Daily'!$A19:$A195&lt;'MR Weekly'!$A8))</f>
        <v>0</v>
      </c>
      <c r="J7">
        <f>SUMPRODUCT(('MR Daily'!J19:J195)*('MR Daily'!$A19:$A195&gt;='MR Weekly'!$A7)*('MR Daily'!$A19:$A195&lt;'MR Weekly'!$A8))</f>
        <v>0</v>
      </c>
      <c r="K7">
        <f>SUMPRODUCT(('MR Daily'!K19:K195)*('MR Daily'!$A19:$A195&gt;='MR Weekly'!$A7)*('MR Daily'!$A19:$A195&lt;'MR Weekly'!$A8))</f>
        <v>95</v>
      </c>
      <c r="L7" s="10">
        <f t="shared" si="0"/>
        <v>0.14736842105263157</v>
      </c>
      <c r="M7" s="11">
        <f t="shared" si="1"/>
        <v>0.2</v>
      </c>
      <c r="N7">
        <f>SUMPRODUCT(('MR Daily'!P19:P195)*('MR Daily'!$A19:$A195&gt;='MR Weekly'!$A7)*('MR Daily'!$A19:$A195&lt;'MR Weekly'!$A8))</f>
        <v>63</v>
      </c>
      <c r="O7">
        <f>SUMPRODUCT(('MR Daily'!Q19:Q195)*('MR Daily'!$A19:$A195&gt;='MR Weekly'!$A7)*('MR Daily'!$A19:$A195&lt;'MR Weekly'!$A8))</f>
        <v>0</v>
      </c>
      <c r="P7">
        <f>SUMPRODUCT(('MR Daily'!R19:R195)*('MR Daily'!$A19:$A195&gt;='MR Weekly'!$A7)*('MR Daily'!$A19:$A195&lt;'MR Weekly'!$A8))</f>
        <v>27</v>
      </c>
      <c r="Q7">
        <f>SUMPRODUCT(('MR Daily'!S19:S195)*('MR Daily'!$A19:$A195&gt;='MR Weekly'!$A7)*('MR Daily'!$A19:$A195&lt;'MR Weekly'!$A8))</f>
        <v>0</v>
      </c>
      <c r="R7">
        <f>SUMPRODUCT(('MR Daily'!T19:T195)*('MR Daily'!$A19:$A195&gt;='MR Weekly'!$A7)*('MR Daily'!$A19:$A195&lt;'MR Weekly'!$A8))</f>
        <v>0</v>
      </c>
      <c r="S7">
        <f>SUMPRODUCT(('MR Daily'!U19:U195)*('MR Daily'!$A19:$A195&gt;='MR Weekly'!$A7)*('MR Daily'!$A19:$A195&lt;'MR Weekly'!$A8))</f>
        <v>5</v>
      </c>
      <c r="T7">
        <f>SUMPRODUCT(('MR Daily'!V19:V195)*('MR Daily'!$A19:$A195&gt;='MR Weekly'!$A7)*('MR Daily'!$A19:$A195&lt;'MR Weekly'!$A8))</f>
        <v>0</v>
      </c>
      <c r="U7">
        <f>SUMPRODUCT(('MR Daily'!W19:W195)*('MR Daily'!$A19:$A195&gt;='MR Weekly'!$A7)*('MR Daily'!$A19:$A195&lt;'MR Weekly'!$A8))</f>
        <v>0</v>
      </c>
      <c r="V7">
        <f>SUMPRODUCT(('MR Daily'!X19:X195)*('MR Daily'!$A19:$A195&gt;='MR Weekly'!$A7)*('MR Daily'!$A19:$A195&lt;'MR Weekly'!$A8))</f>
        <v>0</v>
      </c>
      <c r="W7">
        <f>SUMPRODUCT(('MR Daily'!Y19:Y195)*('MR Daily'!$A19:$A195&gt;='MR Weekly'!$A7)*('MR Daily'!$A19:$A195&lt;'MR Weekly'!$A8))</f>
        <v>95</v>
      </c>
      <c r="X7" s="10">
        <f t="shared" si="2"/>
        <v>0.28421052631578947</v>
      </c>
      <c r="Y7" s="11">
        <f t="shared" si="3"/>
        <v>0.3368421052631579</v>
      </c>
    </row>
    <row r="8" spans="1:25" ht="12.75">
      <c r="A8" s="13">
        <v>44900</v>
      </c>
      <c r="B8">
        <f>SUMPRODUCT(('MR Daily'!B20:B196)*('MR Daily'!$A20:$A196&gt;='MR Weekly'!$A8)*('MR Daily'!$A20:$A196&lt;'MR Weekly'!$A9))</f>
        <v>76</v>
      </c>
      <c r="C8">
        <f>SUMPRODUCT(('MR Daily'!C20:C196)*('MR Daily'!$A20:$A196&gt;='MR Weekly'!$A8)*('MR Daily'!$A20:$A196&lt;'MR Weekly'!$A9))</f>
        <v>0</v>
      </c>
      <c r="D8">
        <f>SUMPRODUCT(('MR Daily'!D20:D196)*('MR Daily'!$A20:$A196&gt;='MR Weekly'!$A8)*('MR Daily'!$A20:$A196&lt;'MR Weekly'!$A9))</f>
        <v>8</v>
      </c>
      <c r="E8">
        <f>SUMPRODUCT(('MR Daily'!E20:E196)*('MR Daily'!$A20:$A196&gt;='MR Weekly'!$A8)*('MR Daily'!$A20:$A196&lt;'MR Weekly'!$A9))</f>
        <v>1</v>
      </c>
      <c r="F8">
        <f>SUMPRODUCT(('MR Daily'!F20:F196)*('MR Daily'!$A20:$A196&gt;='MR Weekly'!$A8)*('MR Daily'!$A20:$A196&lt;'MR Weekly'!$A9))</f>
        <v>0</v>
      </c>
      <c r="G8">
        <f>SUMPRODUCT(('MR Daily'!G20:G196)*('MR Daily'!$A20:$A196&gt;='MR Weekly'!$A8)*('MR Daily'!$A20:$A196&lt;'MR Weekly'!$A9))</f>
        <v>8</v>
      </c>
      <c r="H8">
        <f>SUMPRODUCT(('MR Daily'!H20:H196)*('MR Daily'!$A20:$A196&gt;='MR Weekly'!$A8)*('MR Daily'!$A20:$A196&lt;'MR Weekly'!$A9))</f>
        <v>0</v>
      </c>
      <c r="I8">
        <f>SUMPRODUCT(('MR Daily'!I20:I196)*('MR Daily'!$A20:$A196&gt;='MR Weekly'!$A8)*('MR Daily'!$A20:$A196&lt;'MR Weekly'!$A9))</f>
        <v>1</v>
      </c>
      <c r="J8">
        <f>SUMPRODUCT(('MR Daily'!J20:J196)*('MR Daily'!$A20:$A196&gt;='MR Weekly'!$A8)*('MR Daily'!$A20:$A196&lt;'MR Weekly'!$A9))</f>
        <v>0</v>
      </c>
      <c r="K8">
        <f>SUMPRODUCT(('MR Daily'!K20:K196)*('MR Daily'!$A20:$A196&gt;='MR Weekly'!$A8)*('MR Daily'!$A20:$A196&lt;'MR Weekly'!$A9))</f>
        <v>94</v>
      </c>
      <c r="L8" s="10">
        <f t="shared" si="0"/>
        <v>0.0851063829787234</v>
      </c>
      <c r="M8" s="11">
        <f t="shared" si="1"/>
        <v>0.19148936170212766</v>
      </c>
      <c r="N8">
        <f>SUMPRODUCT(('MR Daily'!P20:P196)*('MR Daily'!$A20:$A196&gt;='MR Weekly'!$A8)*('MR Daily'!$A20:$A196&lt;'MR Weekly'!$A9))</f>
        <v>40</v>
      </c>
      <c r="O8">
        <f>SUMPRODUCT(('MR Daily'!Q20:Q196)*('MR Daily'!$A20:$A196&gt;='MR Weekly'!$A8)*('MR Daily'!$A20:$A196&lt;'MR Weekly'!$A9))</f>
        <v>0</v>
      </c>
      <c r="P8">
        <f>SUMPRODUCT(('MR Daily'!R20:R196)*('MR Daily'!$A20:$A196&gt;='MR Weekly'!$A8)*('MR Daily'!$A20:$A196&lt;'MR Weekly'!$A9))</f>
        <v>23</v>
      </c>
      <c r="Q8">
        <f>SUMPRODUCT(('MR Daily'!S20:S196)*('MR Daily'!$A20:$A196&gt;='MR Weekly'!$A8)*('MR Daily'!$A20:$A196&lt;'MR Weekly'!$A9))</f>
        <v>0</v>
      </c>
      <c r="R8">
        <f>SUMPRODUCT(('MR Daily'!T20:T196)*('MR Daily'!$A20:$A196&gt;='MR Weekly'!$A8)*('MR Daily'!$A20:$A196&lt;'MR Weekly'!$A9))</f>
        <v>0</v>
      </c>
      <c r="S8">
        <f>SUMPRODUCT(('MR Daily'!U20:U196)*('MR Daily'!$A20:$A196&gt;='MR Weekly'!$A8)*('MR Daily'!$A20:$A196&lt;'MR Weekly'!$A9))</f>
        <v>31</v>
      </c>
      <c r="T8">
        <f>SUMPRODUCT(('MR Daily'!V20:V196)*('MR Daily'!$A20:$A196&gt;='MR Weekly'!$A8)*('MR Daily'!$A20:$A196&lt;'MR Weekly'!$A9))</f>
        <v>0</v>
      </c>
      <c r="U8">
        <f>SUMPRODUCT(('MR Daily'!W20:W196)*('MR Daily'!$A20:$A196&gt;='MR Weekly'!$A8)*('MR Daily'!$A20:$A196&lt;'MR Weekly'!$A9))</f>
        <v>0</v>
      </c>
      <c r="V8">
        <f>SUMPRODUCT(('MR Daily'!X20:X196)*('MR Daily'!$A20:$A196&gt;='MR Weekly'!$A8)*('MR Daily'!$A20:$A196&lt;'MR Weekly'!$A9))</f>
        <v>0</v>
      </c>
      <c r="W8">
        <f>SUMPRODUCT(('MR Daily'!Y20:Y196)*('MR Daily'!$A20:$A196&gt;='MR Weekly'!$A8)*('MR Daily'!$A20:$A196&lt;'MR Weekly'!$A9))</f>
        <v>94</v>
      </c>
      <c r="X8" s="10">
        <f t="shared" si="2"/>
        <v>0.24468085106382978</v>
      </c>
      <c r="Y8" s="11">
        <f t="shared" si="3"/>
        <v>0.574468085106383</v>
      </c>
    </row>
    <row r="9" spans="1:25" ht="12.75">
      <c r="A9" s="13">
        <v>44907</v>
      </c>
      <c r="B9">
        <f>SUMPRODUCT(('MR Daily'!B21:B197)*('MR Daily'!$A21:$A197&gt;='MR Weekly'!$A9)*('MR Daily'!$A21:$A197&lt;'MR Weekly'!$A10))</f>
        <v>31</v>
      </c>
      <c r="C9">
        <f>SUMPRODUCT(('MR Daily'!C21:C197)*('MR Daily'!$A21:$A197&gt;='MR Weekly'!$A9)*('MR Daily'!$A21:$A197&lt;'MR Weekly'!$A10))</f>
        <v>0</v>
      </c>
      <c r="D9">
        <f>SUMPRODUCT(('MR Daily'!D21:D197)*('MR Daily'!$A21:$A197&gt;='MR Weekly'!$A9)*('MR Daily'!$A21:$A197&lt;'MR Weekly'!$A10))</f>
        <v>2</v>
      </c>
      <c r="E9">
        <f>SUMPRODUCT(('MR Daily'!E21:E197)*('MR Daily'!$A21:$A197&gt;='MR Weekly'!$A9)*('MR Daily'!$A21:$A197&lt;'MR Weekly'!$A10))</f>
        <v>0</v>
      </c>
      <c r="F9">
        <f>SUMPRODUCT(('MR Daily'!F21:F197)*('MR Daily'!$A21:$A197&gt;='MR Weekly'!$A9)*('MR Daily'!$A21:$A197&lt;'MR Weekly'!$A10))</f>
        <v>0</v>
      </c>
      <c r="G9">
        <f>SUMPRODUCT(('MR Daily'!G21:G197)*('MR Daily'!$A21:$A197&gt;='MR Weekly'!$A9)*('MR Daily'!$A21:$A197&lt;'MR Weekly'!$A10))</f>
        <v>0</v>
      </c>
      <c r="H9">
        <f>SUMPRODUCT(('MR Daily'!H21:H197)*('MR Daily'!$A21:$A197&gt;='MR Weekly'!$A9)*('MR Daily'!$A21:$A197&lt;'MR Weekly'!$A10))</f>
        <v>0</v>
      </c>
      <c r="I9">
        <f>SUMPRODUCT(('MR Daily'!I21:I197)*('MR Daily'!$A21:$A197&gt;='MR Weekly'!$A9)*('MR Daily'!$A21:$A197&lt;'MR Weekly'!$A10))</f>
        <v>0</v>
      </c>
      <c r="J9">
        <f>SUMPRODUCT(('MR Daily'!J21:J197)*('MR Daily'!$A21:$A197&gt;='MR Weekly'!$A9)*('MR Daily'!$A21:$A197&lt;'MR Weekly'!$A10))</f>
        <v>0</v>
      </c>
      <c r="K9">
        <f>SUMPRODUCT(('MR Daily'!K21:K197)*('MR Daily'!$A21:$A197&gt;='MR Weekly'!$A9)*('MR Daily'!$A21:$A197&lt;'MR Weekly'!$A10))</f>
        <v>33</v>
      </c>
      <c r="L9" s="10">
        <f t="shared" si="0"/>
        <v>0.06060606060606061</v>
      </c>
      <c r="M9" s="11">
        <f t="shared" si="1"/>
        <v>0.06060606060606061</v>
      </c>
      <c r="N9">
        <f>SUMPRODUCT(('MR Daily'!P21:P197)*('MR Daily'!$A21:$A197&gt;='MR Weekly'!$A9)*('MR Daily'!$A21:$A197&lt;'MR Weekly'!$A10))</f>
        <v>28</v>
      </c>
      <c r="O9">
        <f>SUMPRODUCT(('MR Daily'!Q21:Q197)*('MR Daily'!$A21:$A197&gt;='MR Weekly'!$A9)*('MR Daily'!$A21:$A197&lt;'MR Weekly'!$A10))</f>
        <v>0</v>
      </c>
      <c r="P9">
        <f>SUMPRODUCT(('MR Daily'!R21:R197)*('MR Daily'!$A21:$A197&gt;='MR Weekly'!$A9)*('MR Daily'!$A21:$A197&lt;'MR Weekly'!$A10))</f>
        <v>5</v>
      </c>
      <c r="Q9">
        <f>SUMPRODUCT(('MR Daily'!S21:S197)*('MR Daily'!$A21:$A197&gt;='MR Weekly'!$A9)*('MR Daily'!$A21:$A197&lt;'MR Weekly'!$A10))</f>
        <v>0</v>
      </c>
      <c r="R9">
        <f>SUMPRODUCT(('MR Daily'!T21:T197)*('MR Daily'!$A21:$A197&gt;='MR Weekly'!$A9)*('MR Daily'!$A21:$A197&lt;'MR Weekly'!$A10))</f>
        <v>0</v>
      </c>
      <c r="S9">
        <f>SUMPRODUCT(('MR Daily'!U21:U197)*('MR Daily'!$A21:$A197&gt;='MR Weekly'!$A9)*('MR Daily'!$A21:$A197&lt;'MR Weekly'!$A10))</f>
        <v>0</v>
      </c>
      <c r="T9">
        <f>SUMPRODUCT(('MR Daily'!V21:V197)*('MR Daily'!$A21:$A197&gt;='MR Weekly'!$A9)*('MR Daily'!$A21:$A197&lt;'MR Weekly'!$A10))</f>
        <v>0</v>
      </c>
      <c r="U9">
        <f>SUMPRODUCT(('MR Daily'!W21:W197)*('MR Daily'!$A21:$A197&gt;='MR Weekly'!$A9)*('MR Daily'!$A21:$A197&lt;'MR Weekly'!$A10))</f>
        <v>0</v>
      </c>
      <c r="V9">
        <f>SUMPRODUCT(('MR Daily'!X21:X197)*('MR Daily'!$A21:$A197&gt;='MR Weekly'!$A9)*('MR Daily'!$A21:$A197&lt;'MR Weekly'!$A10))</f>
        <v>0</v>
      </c>
      <c r="W9">
        <f>SUMPRODUCT(('MR Daily'!Y21:Y197)*('MR Daily'!$A21:$A197&gt;='MR Weekly'!$A9)*('MR Daily'!$A21:$A197&lt;'MR Weekly'!$A10))</f>
        <v>33</v>
      </c>
      <c r="X9" s="10">
        <f t="shared" si="2"/>
        <v>0.15151515151515152</v>
      </c>
      <c r="Y9" s="11">
        <f t="shared" si="3"/>
        <v>0.15151515151515152</v>
      </c>
    </row>
    <row r="10" spans="1:25" ht="12.75">
      <c r="A10" s="13">
        <v>44914</v>
      </c>
      <c r="B10">
        <f>SUMPRODUCT(('MR Daily'!B22:B198)*('MR Daily'!$A22:$A198&gt;='MR Weekly'!$A10)*('MR Daily'!$A22:$A198&lt;'MR Weekly'!$A11))</f>
        <v>32</v>
      </c>
      <c r="C10">
        <f>SUMPRODUCT(('MR Daily'!C22:C198)*('MR Daily'!$A22:$A198&gt;='MR Weekly'!$A10)*('MR Daily'!$A22:$A198&lt;'MR Weekly'!$A11))</f>
        <v>1</v>
      </c>
      <c r="D10">
        <f>SUMPRODUCT(('MR Daily'!D22:D198)*('MR Daily'!$A22:$A198&gt;='MR Weekly'!$A10)*('MR Daily'!$A22:$A198&lt;'MR Weekly'!$A11))</f>
        <v>2</v>
      </c>
      <c r="E10">
        <f>SUMPRODUCT(('MR Daily'!E22:E198)*('MR Daily'!$A22:$A198&gt;='MR Weekly'!$A10)*('MR Daily'!$A22:$A198&lt;'MR Weekly'!$A11))</f>
        <v>0</v>
      </c>
      <c r="F10">
        <f>SUMPRODUCT(('MR Daily'!F22:F198)*('MR Daily'!$A22:$A198&gt;='MR Weekly'!$A10)*('MR Daily'!$A22:$A198&lt;'MR Weekly'!$A11))</f>
        <v>0</v>
      </c>
      <c r="G10">
        <f>SUMPRODUCT(('MR Daily'!G22:G198)*('MR Daily'!$A22:$A198&gt;='MR Weekly'!$A10)*('MR Daily'!$A22:$A198&lt;'MR Weekly'!$A11))</f>
        <v>0</v>
      </c>
      <c r="H10">
        <f>SUMPRODUCT(('MR Daily'!H22:H198)*('MR Daily'!$A22:$A198&gt;='MR Weekly'!$A10)*('MR Daily'!$A22:$A198&lt;'MR Weekly'!$A11))</f>
        <v>0</v>
      </c>
      <c r="I10">
        <f>SUMPRODUCT(('MR Daily'!I22:I198)*('MR Daily'!$A22:$A198&gt;='MR Weekly'!$A10)*('MR Daily'!$A22:$A198&lt;'MR Weekly'!$A11))</f>
        <v>0</v>
      </c>
      <c r="J10">
        <f>SUMPRODUCT(('MR Daily'!J22:J198)*('MR Daily'!$A22:$A198&gt;='MR Weekly'!$A10)*('MR Daily'!$A22:$A198&lt;'MR Weekly'!$A11))</f>
        <v>0</v>
      </c>
      <c r="K10">
        <f>SUMPRODUCT(('MR Daily'!K22:K198)*('MR Daily'!$A22:$A198&gt;='MR Weekly'!$A10)*('MR Daily'!$A22:$A198&lt;'MR Weekly'!$A11))</f>
        <v>35</v>
      </c>
      <c r="L10" s="10">
        <f t="shared" si="0"/>
        <v>0.05714285714285714</v>
      </c>
      <c r="M10" s="11">
        <f t="shared" si="1"/>
        <v>0.08571428571428572</v>
      </c>
      <c r="N10">
        <f>SUMPRODUCT(('MR Daily'!P22:P198)*('MR Daily'!$A22:$A198&gt;='MR Weekly'!$A10)*('MR Daily'!$A22:$A198&lt;'MR Weekly'!$A11))</f>
        <v>30</v>
      </c>
      <c r="O10">
        <f>SUMPRODUCT(('MR Daily'!Q22:Q198)*('MR Daily'!$A22:$A198&gt;='MR Weekly'!$A10)*('MR Daily'!$A22:$A198&lt;'MR Weekly'!$A11))</f>
        <v>0</v>
      </c>
      <c r="P10">
        <f>SUMPRODUCT(('MR Daily'!R22:R198)*('MR Daily'!$A22:$A198&gt;='MR Weekly'!$A10)*('MR Daily'!$A22:$A198&lt;'MR Weekly'!$A11))</f>
        <v>5</v>
      </c>
      <c r="Q10">
        <f>SUMPRODUCT(('MR Daily'!S22:S198)*('MR Daily'!$A22:$A198&gt;='MR Weekly'!$A10)*('MR Daily'!$A22:$A198&lt;'MR Weekly'!$A11))</f>
        <v>0</v>
      </c>
      <c r="R10">
        <f>SUMPRODUCT(('MR Daily'!T22:T198)*('MR Daily'!$A22:$A198&gt;='MR Weekly'!$A10)*('MR Daily'!$A22:$A198&lt;'MR Weekly'!$A11))</f>
        <v>0</v>
      </c>
      <c r="S10">
        <f>SUMPRODUCT(('MR Daily'!U22:U198)*('MR Daily'!$A22:$A198&gt;='MR Weekly'!$A10)*('MR Daily'!$A22:$A198&lt;'MR Weekly'!$A11))</f>
        <v>0</v>
      </c>
      <c r="T10">
        <f>SUMPRODUCT(('MR Daily'!V22:V198)*('MR Daily'!$A22:$A198&gt;='MR Weekly'!$A10)*('MR Daily'!$A22:$A198&lt;'MR Weekly'!$A11))</f>
        <v>0</v>
      </c>
      <c r="U10">
        <f>SUMPRODUCT(('MR Daily'!W22:W198)*('MR Daily'!$A22:$A198&gt;='MR Weekly'!$A10)*('MR Daily'!$A22:$A198&lt;'MR Weekly'!$A11))</f>
        <v>0</v>
      </c>
      <c r="V10">
        <f>SUMPRODUCT(('MR Daily'!X22:X198)*('MR Daily'!$A22:$A198&gt;='MR Weekly'!$A10)*('MR Daily'!$A22:$A198&lt;'MR Weekly'!$A11))</f>
        <v>0</v>
      </c>
      <c r="W10">
        <f>SUMPRODUCT(('MR Daily'!Y22:Y198)*('MR Daily'!$A22:$A198&gt;='MR Weekly'!$A10)*('MR Daily'!$A22:$A198&lt;'MR Weekly'!$A11))</f>
        <v>35</v>
      </c>
      <c r="X10" s="10">
        <f t="shared" si="2"/>
        <v>0.14285714285714285</v>
      </c>
      <c r="Y10" s="11">
        <f t="shared" si="3"/>
        <v>0.14285714285714285</v>
      </c>
    </row>
    <row r="11" spans="1:25" ht="12.75">
      <c r="A11" s="13">
        <v>44928</v>
      </c>
      <c r="B11">
        <f>SUMPRODUCT(('MR Daily'!B23:B199)*('MR Daily'!$A23:$A199&gt;='MR Weekly'!$A11)*('MR Daily'!$A23:$A199&lt;'MR Weekly'!$A12))</f>
        <v>19</v>
      </c>
      <c r="C11">
        <f>SUMPRODUCT(('MR Daily'!C23:C199)*('MR Daily'!$A23:$A199&gt;='MR Weekly'!$A11)*('MR Daily'!$A23:$A199&lt;'MR Weekly'!$A12))</f>
        <v>0</v>
      </c>
      <c r="D11">
        <f>SUMPRODUCT(('MR Daily'!D23:D199)*('MR Daily'!$A23:$A199&gt;='MR Weekly'!$A11)*('MR Daily'!$A23:$A199&lt;'MR Weekly'!$A12))</f>
        <v>0</v>
      </c>
      <c r="E11">
        <f>SUMPRODUCT(('MR Daily'!E23:E199)*('MR Daily'!$A23:$A199&gt;='MR Weekly'!$A11)*('MR Daily'!$A23:$A199&lt;'MR Weekly'!$A12))</f>
        <v>0</v>
      </c>
      <c r="F11">
        <f>SUMPRODUCT(('MR Daily'!F23:F199)*('MR Daily'!$A23:$A199&gt;='MR Weekly'!$A11)*('MR Daily'!$A23:$A199&lt;'MR Weekly'!$A12))</f>
        <v>0</v>
      </c>
      <c r="G11">
        <f>SUMPRODUCT(('MR Daily'!G23:G199)*('MR Daily'!$A23:$A199&gt;='MR Weekly'!$A11)*('MR Daily'!$A23:$A199&lt;'MR Weekly'!$A12))</f>
        <v>0</v>
      </c>
      <c r="H11">
        <f>SUMPRODUCT(('MR Daily'!H23:H199)*('MR Daily'!$A23:$A199&gt;='MR Weekly'!$A11)*('MR Daily'!$A23:$A199&lt;'MR Weekly'!$A12))</f>
        <v>0</v>
      </c>
      <c r="I11">
        <f>SUMPRODUCT(('MR Daily'!I23:I199)*('MR Daily'!$A23:$A199&gt;='MR Weekly'!$A11)*('MR Daily'!$A23:$A199&lt;'MR Weekly'!$A12))</f>
        <v>1</v>
      </c>
      <c r="J11">
        <f>SUMPRODUCT(('MR Daily'!J23:J199)*('MR Daily'!$A23:$A199&gt;='MR Weekly'!$A11)*('MR Daily'!$A23:$A199&lt;'MR Weekly'!$A12))</f>
        <v>0</v>
      </c>
      <c r="K11">
        <f>SUMPRODUCT(('MR Daily'!K23:K199)*('MR Daily'!$A23:$A199&gt;='MR Weekly'!$A11)*('MR Daily'!$A23:$A199&lt;'MR Weekly'!$A12))</f>
        <v>20</v>
      </c>
      <c r="L11" s="10">
        <f aca="true" t="shared" si="4" ref="L11:L16">D11/K11</f>
        <v>0</v>
      </c>
      <c r="M11" s="11">
        <f aca="true" t="shared" si="5" ref="M11:M16">(K11-B11)/K11</f>
        <v>0.05</v>
      </c>
      <c r="N11">
        <f>SUMPRODUCT(('MR Daily'!P23:P199)*('MR Daily'!$A23:$A199&gt;='MR Weekly'!$A11)*('MR Daily'!$A23:$A199&lt;'MR Weekly'!$A12))</f>
        <v>18</v>
      </c>
      <c r="O11">
        <f>SUMPRODUCT(('MR Daily'!Q23:Q199)*('MR Daily'!$A23:$A199&gt;='MR Weekly'!$A11)*('MR Daily'!$A23:$A199&lt;'MR Weekly'!$A12))</f>
        <v>0</v>
      </c>
      <c r="P11">
        <f>SUMPRODUCT(('MR Daily'!R23:R199)*('MR Daily'!$A23:$A199&gt;='MR Weekly'!$A11)*('MR Daily'!$A23:$A199&lt;'MR Weekly'!$A12))</f>
        <v>2</v>
      </c>
      <c r="Q11">
        <f>SUMPRODUCT(('MR Daily'!S23:S199)*('MR Daily'!$A23:$A199&gt;='MR Weekly'!$A11)*('MR Daily'!$A23:$A199&lt;'MR Weekly'!$A12))</f>
        <v>0</v>
      </c>
      <c r="R11">
        <f>SUMPRODUCT(('MR Daily'!T23:T199)*('MR Daily'!$A23:$A199&gt;='MR Weekly'!$A11)*('MR Daily'!$A23:$A199&lt;'MR Weekly'!$A12))</f>
        <v>0</v>
      </c>
      <c r="S11">
        <f>SUMPRODUCT(('MR Daily'!U23:U199)*('MR Daily'!$A23:$A199&gt;='MR Weekly'!$A11)*('MR Daily'!$A23:$A199&lt;'MR Weekly'!$A12))</f>
        <v>0</v>
      </c>
      <c r="T11">
        <f>SUMPRODUCT(('MR Daily'!V23:V199)*('MR Daily'!$A23:$A199&gt;='MR Weekly'!$A11)*('MR Daily'!$A23:$A199&lt;'MR Weekly'!$A12))</f>
        <v>0</v>
      </c>
      <c r="U11">
        <f>SUMPRODUCT(('MR Daily'!W23:W199)*('MR Daily'!$A23:$A199&gt;='MR Weekly'!$A11)*('MR Daily'!$A23:$A199&lt;'MR Weekly'!$A12))</f>
        <v>0</v>
      </c>
      <c r="V11">
        <f>SUMPRODUCT(('MR Daily'!X23:X199)*('MR Daily'!$A23:$A199&gt;='MR Weekly'!$A11)*('MR Daily'!$A23:$A199&lt;'MR Weekly'!$A12))</f>
        <v>0</v>
      </c>
      <c r="W11">
        <f>SUMPRODUCT(('MR Daily'!Y23:Y199)*('MR Daily'!$A23:$A199&gt;='MR Weekly'!$A11)*('MR Daily'!$A23:$A199&lt;'MR Weekly'!$A12))</f>
        <v>20</v>
      </c>
      <c r="X11" s="10">
        <f aca="true" t="shared" si="6" ref="X11:X16">P11/W11</f>
        <v>0.1</v>
      </c>
      <c r="Y11" s="11">
        <f aca="true" t="shared" si="7" ref="Y11:Y16">(W11-N11)/W11</f>
        <v>0.1</v>
      </c>
    </row>
    <row r="12" spans="1:25" ht="12.75">
      <c r="A12" s="13">
        <v>44935</v>
      </c>
      <c r="B12">
        <f>SUMPRODUCT(('MR Daily'!B24:B200)*('MR Daily'!$A24:$A200&gt;='MR Weekly'!$A12)*('MR Daily'!$A24:$A200&lt;'MR Weekly'!$A13))</f>
        <v>30</v>
      </c>
      <c r="C12">
        <f>SUMPRODUCT(('MR Daily'!C24:C200)*('MR Daily'!$A24:$A200&gt;='MR Weekly'!$A12)*('MR Daily'!$A24:$A200&lt;'MR Weekly'!$A13))</f>
        <v>0</v>
      </c>
      <c r="D12">
        <f>SUMPRODUCT(('MR Daily'!D24:D200)*('MR Daily'!$A24:$A200&gt;='MR Weekly'!$A12)*('MR Daily'!$A24:$A200&lt;'MR Weekly'!$A13))</f>
        <v>2</v>
      </c>
      <c r="E12">
        <f>SUMPRODUCT(('MR Daily'!E24:E200)*('MR Daily'!$A24:$A200&gt;='MR Weekly'!$A12)*('MR Daily'!$A24:$A200&lt;'MR Weekly'!$A13))</f>
        <v>0</v>
      </c>
      <c r="F12">
        <f>SUMPRODUCT(('MR Daily'!F24:F200)*('MR Daily'!$A24:$A200&gt;='MR Weekly'!$A12)*('MR Daily'!$A24:$A200&lt;'MR Weekly'!$A13))</f>
        <v>0</v>
      </c>
      <c r="G12">
        <f>SUMPRODUCT(('MR Daily'!G24:G200)*('MR Daily'!$A24:$A200&gt;='MR Weekly'!$A12)*('MR Daily'!$A24:$A200&lt;'MR Weekly'!$A13))</f>
        <v>0</v>
      </c>
      <c r="H12">
        <f>SUMPRODUCT(('MR Daily'!H24:H200)*('MR Daily'!$A24:$A200&gt;='MR Weekly'!$A12)*('MR Daily'!$A24:$A200&lt;'MR Weekly'!$A13))</f>
        <v>0</v>
      </c>
      <c r="I12">
        <f>SUMPRODUCT(('MR Daily'!I24:I200)*('MR Daily'!$A24:$A200&gt;='MR Weekly'!$A12)*('MR Daily'!$A24:$A200&lt;'MR Weekly'!$A13))</f>
        <v>0</v>
      </c>
      <c r="J12">
        <f>SUMPRODUCT(('MR Daily'!J24:J200)*('MR Daily'!$A24:$A200&gt;='MR Weekly'!$A12)*('MR Daily'!$A24:$A200&lt;'MR Weekly'!$A13))</f>
        <v>0</v>
      </c>
      <c r="K12">
        <f>SUMPRODUCT(('MR Daily'!K24:K200)*('MR Daily'!$A24:$A200&gt;='MR Weekly'!$A12)*('MR Daily'!$A24:$A200&lt;'MR Weekly'!$A13))</f>
        <v>32</v>
      </c>
      <c r="L12" s="10">
        <f t="shared" si="4"/>
        <v>0.0625</v>
      </c>
      <c r="M12" s="11">
        <f t="shared" si="5"/>
        <v>0.0625</v>
      </c>
      <c r="N12">
        <f>SUMPRODUCT(('MR Daily'!P24:P200)*('MR Daily'!$A24:$A200&gt;='MR Weekly'!$A12)*('MR Daily'!$A24:$A200&lt;'MR Weekly'!$A13))</f>
        <v>26</v>
      </c>
      <c r="O12">
        <f>SUMPRODUCT(('MR Daily'!Q24:Q200)*('MR Daily'!$A24:$A200&gt;='MR Weekly'!$A12)*('MR Daily'!$A24:$A200&lt;'MR Weekly'!$A13))</f>
        <v>0</v>
      </c>
      <c r="P12">
        <f>SUMPRODUCT(('MR Daily'!R24:R200)*('MR Daily'!$A24:$A200&gt;='MR Weekly'!$A12)*('MR Daily'!$A24:$A200&lt;'MR Weekly'!$A13))</f>
        <v>6</v>
      </c>
      <c r="Q12">
        <f>SUMPRODUCT(('MR Daily'!S24:S200)*('MR Daily'!$A24:$A200&gt;='MR Weekly'!$A12)*('MR Daily'!$A24:$A200&lt;'MR Weekly'!$A13))</f>
        <v>0</v>
      </c>
      <c r="R12">
        <f>SUMPRODUCT(('MR Daily'!T24:T200)*('MR Daily'!$A24:$A200&gt;='MR Weekly'!$A12)*('MR Daily'!$A24:$A200&lt;'MR Weekly'!$A13))</f>
        <v>0</v>
      </c>
      <c r="S12">
        <f>SUMPRODUCT(('MR Daily'!U24:U200)*('MR Daily'!$A24:$A200&gt;='MR Weekly'!$A12)*('MR Daily'!$A24:$A200&lt;'MR Weekly'!$A13))</f>
        <v>0</v>
      </c>
      <c r="T12">
        <f>SUMPRODUCT(('MR Daily'!V24:V200)*('MR Daily'!$A24:$A200&gt;='MR Weekly'!$A12)*('MR Daily'!$A24:$A200&lt;'MR Weekly'!$A13))</f>
        <v>0</v>
      </c>
      <c r="U12">
        <f>SUMPRODUCT(('MR Daily'!W24:W200)*('MR Daily'!$A24:$A200&gt;='MR Weekly'!$A12)*('MR Daily'!$A24:$A200&lt;'MR Weekly'!$A13))</f>
        <v>0</v>
      </c>
      <c r="V12">
        <f>SUMPRODUCT(('MR Daily'!X24:X200)*('MR Daily'!$A24:$A200&gt;='MR Weekly'!$A12)*('MR Daily'!$A24:$A200&lt;'MR Weekly'!$A13))</f>
        <v>0</v>
      </c>
      <c r="W12">
        <f>SUMPRODUCT(('MR Daily'!Y24:Y200)*('MR Daily'!$A24:$A200&gt;='MR Weekly'!$A12)*('MR Daily'!$A24:$A200&lt;'MR Weekly'!$A13))</f>
        <v>32</v>
      </c>
      <c r="X12" s="10">
        <f t="shared" si="6"/>
        <v>0.1875</v>
      </c>
      <c r="Y12" s="11">
        <f t="shared" si="7"/>
        <v>0.1875</v>
      </c>
    </row>
    <row r="13" spans="1:25" ht="12.75">
      <c r="A13" s="13">
        <v>44942</v>
      </c>
      <c r="B13">
        <f>SUMPRODUCT(('MR Daily'!B25:B201)*('MR Daily'!$A25:$A201&gt;='MR Weekly'!$A13)*('MR Daily'!$A25:$A201&lt;'MR Weekly'!$A14))</f>
        <v>11</v>
      </c>
      <c r="C13">
        <f>SUMPRODUCT(('MR Daily'!C25:C201)*('MR Daily'!$A25:$A201&gt;='MR Weekly'!$A13)*('MR Daily'!$A25:$A201&lt;'MR Weekly'!$A14))</f>
        <v>0</v>
      </c>
      <c r="D13">
        <f>SUMPRODUCT(('MR Daily'!D25:D201)*('MR Daily'!$A25:$A201&gt;='MR Weekly'!$A13)*('MR Daily'!$A25:$A201&lt;'MR Weekly'!$A14))</f>
        <v>2</v>
      </c>
      <c r="E13">
        <f>SUMPRODUCT(('MR Daily'!E25:E201)*('MR Daily'!$A25:$A201&gt;='MR Weekly'!$A13)*('MR Daily'!$A25:$A201&lt;'MR Weekly'!$A14))</f>
        <v>0</v>
      </c>
      <c r="F13">
        <f>SUMPRODUCT(('MR Daily'!F25:F201)*('MR Daily'!$A25:$A201&gt;='MR Weekly'!$A13)*('MR Daily'!$A25:$A201&lt;'MR Weekly'!$A14))</f>
        <v>0</v>
      </c>
      <c r="G13">
        <f>SUMPRODUCT(('MR Daily'!G25:G201)*('MR Daily'!$A25:$A201&gt;='MR Weekly'!$A13)*('MR Daily'!$A25:$A201&lt;'MR Weekly'!$A14))</f>
        <v>0</v>
      </c>
      <c r="H13">
        <f>SUMPRODUCT(('MR Daily'!H25:H201)*('MR Daily'!$A25:$A201&gt;='MR Weekly'!$A13)*('MR Daily'!$A25:$A201&lt;'MR Weekly'!$A14))</f>
        <v>0</v>
      </c>
      <c r="I13">
        <f>SUMPRODUCT(('MR Daily'!I25:I201)*('MR Daily'!$A25:$A201&gt;='MR Weekly'!$A13)*('MR Daily'!$A25:$A201&lt;'MR Weekly'!$A14))</f>
        <v>0</v>
      </c>
      <c r="J13">
        <f>SUMPRODUCT(('MR Daily'!J25:J201)*('MR Daily'!$A25:$A201&gt;='MR Weekly'!$A13)*('MR Daily'!$A25:$A201&lt;'MR Weekly'!$A14))</f>
        <v>0</v>
      </c>
      <c r="K13">
        <f>SUMPRODUCT(('MR Daily'!K25:K201)*('MR Daily'!$A25:$A201&gt;='MR Weekly'!$A13)*('MR Daily'!$A25:$A201&lt;'MR Weekly'!$A14))</f>
        <v>13</v>
      </c>
      <c r="L13" s="10">
        <f t="shared" si="4"/>
        <v>0.15384615384615385</v>
      </c>
      <c r="M13" s="11">
        <f t="shared" si="5"/>
        <v>0.15384615384615385</v>
      </c>
      <c r="N13">
        <f>SUMPRODUCT(('MR Daily'!P25:P201)*('MR Daily'!$A25:$A201&gt;='MR Weekly'!$A13)*('MR Daily'!$A25:$A201&lt;'MR Weekly'!$A14))</f>
        <v>10</v>
      </c>
      <c r="O13">
        <f>SUMPRODUCT(('MR Daily'!Q25:Q201)*('MR Daily'!$A25:$A201&gt;='MR Weekly'!$A13)*('MR Daily'!$A25:$A201&lt;'MR Weekly'!$A14))</f>
        <v>0</v>
      </c>
      <c r="P13">
        <f>SUMPRODUCT(('MR Daily'!R25:R201)*('MR Daily'!$A25:$A201&gt;='MR Weekly'!$A13)*('MR Daily'!$A25:$A201&lt;'MR Weekly'!$A14))</f>
        <v>3</v>
      </c>
      <c r="Q13">
        <f>SUMPRODUCT(('MR Daily'!S25:S201)*('MR Daily'!$A25:$A201&gt;='MR Weekly'!$A13)*('MR Daily'!$A25:$A201&lt;'MR Weekly'!$A14))</f>
        <v>0</v>
      </c>
      <c r="R13">
        <f>SUMPRODUCT(('MR Daily'!T25:T201)*('MR Daily'!$A25:$A201&gt;='MR Weekly'!$A13)*('MR Daily'!$A25:$A201&lt;'MR Weekly'!$A14))</f>
        <v>0</v>
      </c>
      <c r="S13">
        <f>SUMPRODUCT(('MR Daily'!U25:U201)*('MR Daily'!$A25:$A201&gt;='MR Weekly'!$A13)*('MR Daily'!$A25:$A201&lt;'MR Weekly'!$A14))</f>
        <v>0</v>
      </c>
      <c r="T13">
        <f>SUMPRODUCT(('MR Daily'!V25:V201)*('MR Daily'!$A25:$A201&gt;='MR Weekly'!$A13)*('MR Daily'!$A25:$A201&lt;'MR Weekly'!$A14))</f>
        <v>0</v>
      </c>
      <c r="U13">
        <f>SUMPRODUCT(('MR Daily'!W25:W201)*('MR Daily'!$A25:$A201&gt;='MR Weekly'!$A13)*('MR Daily'!$A25:$A201&lt;'MR Weekly'!$A14))</f>
        <v>0</v>
      </c>
      <c r="V13">
        <f>SUMPRODUCT(('MR Daily'!X25:X201)*('MR Daily'!$A25:$A201&gt;='MR Weekly'!$A13)*('MR Daily'!$A25:$A201&lt;'MR Weekly'!$A14))</f>
        <v>0</v>
      </c>
      <c r="W13">
        <f>SUMPRODUCT(('MR Daily'!Y25:Y201)*('MR Daily'!$A25:$A201&gt;='MR Weekly'!$A13)*('MR Daily'!$A25:$A201&lt;'MR Weekly'!$A14))</f>
        <v>13</v>
      </c>
      <c r="X13" s="10">
        <f t="shared" si="6"/>
        <v>0.23076923076923078</v>
      </c>
      <c r="Y13" s="11">
        <f t="shared" si="7"/>
        <v>0.23076923076923078</v>
      </c>
    </row>
    <row r="14" spans="1:25" ht="12.75">
      <c r="A14" s="13">
        <v>44949</v>
      </c>
      <c r="B14">
        <f>SUMPRODUCT(('MR Daily'!B26:B202)*('MR Daily'!$A26:$A202&gt;='MR Weekly'!$A14)*('MR Daily'!$A26:$A202&lt;'MR Weekly'!$A15))</f>
        <v>70</v>
      </c>
      <c r="C14">
        <f>SUMPRODUCT(('MR Daily'!C26:C202)*('MR Daily'!$A26:$A202&gt;='MR Weekly'!$A14)*('MR Daily'!$A26:$A202&lt;'MR Weekly'!$A15))</f>
        <v>0</v>
      </c>
      <c r="D14">
        <f>SUMPRODUCT(('MR Daily'!D26:D202)*('MR Daily'!$A26:$A202&gt;='MR Weekly'!$A14)*('MR Daily'!$A26:$A202&lt;'MR Weekly'!$A15))</f>
        <v>5</v>
      </c>
      <c r="E14">
        <f>SUMPRODUCT(('MR Daily'!E26:E202)*('MR Daily'!$A26:$A202&gt;='MR Weekly'!$A14)*('MR Daily'!$A26:$A202&lt;'MR Weekly'!$A15))</f>
        <v>0</v>
      </c>
      <c r="F14">
        <f>SUMPRODUCT(('MR Daily'!F26:F202)*('MR Daily'!$A26:$A202&gt;='MR Weekly'!$A14)*('MR Daily'!$A26:$A202&lt;'MR Weekly'!$A15))</f>
        <v>0</v>
      </c>
      <c r="G14">
        <f>SUMPRODUCT(('MR Daily'!G26:G202)*('MR Daily'!$A26:$A202&gt;='MR Weekly'!$A14)*('MR Daily'!$A26:$A202&lt;'MR Weekly'!$A15))</f>
        <v>0</v>
      </c>
      <c r="H14">
        <f>SUMPRODUCT(('MR Daily'!H26:H202)*('MR Daily'!$A26:$A202&gt;='MR Weekly'!$A14)*('MR Daily'!$A26:$A202&lt;'MR Weekly'!$A15))</f>
        <v>0</v>
      </c>
      <c r="I14">
        <f>SUMPRODUCT(('MR Daily'!I26:I202)*('MR Daily'!$A26:$A202&gt;='MR Weekly'!$A14)*('MR Daily'!$A26:$A202&lt;'MR Weekly'!$A15))</f>
        <v>0</v>
      </c>
      <c r="J14">
        <f>SUMPRODUCT(('MR Daily'!J26:J202)*('MR Daily'!$A26:$A202&gt;='MR Weekly'!$A14)*('MR Daily'!$A26:$A202&lt;'MR Weekly'!$A15))</f>
        <v>0</v>
      </c>
      <c r="K14">
        <f>SUMPRODUCT(('MR Daily'!K26:K202)*('MR Daily'!$A26:$A202&gt;='MR Weekly'!$A14)*('MR Daily'!$A26:$A202&lt;'MR Weekly'!$A15))</f>
        <v>75</v>
      </c>
      <c r="L14" s="10">
        <f t="shared" si="4"/>
        <v>0.06666666666666667</v>
      </c>
      <c r="M14" s="11">
        <f t="shared" si="5"/>
        <v>0.06666666666666667</v>
      </c>
      <c r="N14">
        <f>SUMPRODUCT(('MR Daily'!P26:P202)*('MR Daily'!$A26:$A202&gt;='MR Weekly'!$A14)*('MR Daily'!$A26:$A202&lt;'MR Weekly'!$A15))</f>
        <v>54</v>
      </c>
      <c r="O14">
        <f>SUMPRODUCT(('MR Daily'!Q26:Q202)*('MR Daily'!$A26:$A202&gt;='MR Weekly'!$A14)*('MR Daily'!$A26:$A202&lt;'MR Weekly'!$A15))</f>
        <v>0</v>
      </c>
      <c r="P14">
        <f>SUMPRODUCT(('MR Daily'!R26:R202)*('MR Daily'!$A26:$A202&gt;='MR Weekly'!$A14)*('MR Daily'!$A26:$A202&lt;'MR Weekly'!$A15))</f>
        <v>21</v>
      </c>
      <c r="Q14">
        <f>SUMPRODUCT(('MR Daily'!S26:S202)*('MR Daily'!$A26:$A202&gt;='MR Weekly'!$A14)*('MR Daily'!$A26:$A202&lt;'MR Weekly'!$A15))</f>
        <v>0</v>
      </c>
      <c r="R14">
        <f>SUMPRODUCT(('MR Daily'!T26:T202)*('MR Daily'!$A26:$A202&gt;='MR Weekly'!$A14)*('MR Daily'!$A26:$A202&lt;'MR Weekly'!$A15))</f>
        <v>0</v>
      </c>
      <c r="S14">
        <f>SUMPRODUCT(('MR Daily'!U26:U202)*('MR Daily'!$A26:$A202&gt;='MR Weekly'!$A14)*('MR Daily'!$A26:$A202&lt;'MR Weekly'!$A15))</f>
        <v>0</v>
      </c>
      <c r="T14">
        <f>SUMPRODUCT(('MR Daily'!V26:V202)*('MR Daily'!$A26:$A202&gt;='MR Weekly'!$A14)*('MR Daily'!$A26:$A202&lt;'MR Weekly'!$A15))</f>
        <v>0</v>
      </c>
      <c r="U14">
        <f>SUMPRODUCT(('MR Daily'!W26:W202)*('MR Daily'!$A26:$A202&gt;='MR Weekly'!$A14)*('MR Daily'!$A26:$A202&lt;'MR Weekly'!$A15))</f>
        <v>0</v>
      </c>
      <c r="V14">
        <f>SUMPRODUCT(('MR Daily'!X26:X202)*('MR Daily'!$A26:$A202&gt;='MR Weekly'!$A14)*('MR Daily'!$A26:$A202&lt;'MR Weekly'!$A15))</f>
        <v>0</v>
      </c>
      <c r="W14">
        <f>SUMPRODUCT(('MR Daily'!Y26:Y202)*('MR Daily'!$A26:$A202&gt;='MR Weekly'!$A14)*('MR Daily'!$A26:$A202&lt;'MR Weekly'!$A15))</f>
        <v>75</v>
      </c>
      <c r="X14" s="10">
        <f t="shared" si="6"/>
        <v>0.28</v>
      </c>
      <c r="Y14" s="11">
        <f t="shared" si="7"/>
        <v>0.28</v>
      </c>
    </row>
    <row r="15" spans="1:25" ht="12.75">
      <c r="A15" s="13">
        <v>44956</v>
      </c>
      <c r="B15">
        <f>SUMPRODUCT(('MR Daily'!B27:B203)*('MR Daily'!$A27:$A203&gt;='MR Weekly'!$A15)*('MR Daily'!$A27:$A203&lt;'MR Weekly'!$A16))</f>
        <v>34</v>
      </c>
      <c r="C15">
        <f>SUMPRODUCT(('MR Daily'!C27:C203)*('MR Daily'!$A27:$A203&gt;='MR Weekly'!$A15)*('MR Daily'!$A27:$A203&lt;'MR Weekly'!$A16))</f>
        <v>0</v>
      </c>
      <c r="D15">
        <f>SUMPRODUCT(('MR Daily'!D27:D203)*('MR Daily'!$A27:$A203&gt;='MR Weekly'!$A15)*('MR Daily'!$A27:$A203&lt;'MR Weekly'!$A16))</f>
        <v>1</v>
      </c>
      <c r="E15">
        <f>SUMPRODUCT(('MR Daily'!E27:E203)*('MR Daily'!$A27:$A203&gt;='MR Weekly'!$A15)*('MR Daily'!$A27:$A203&lt;'MR Weekly'!$A16))</f>
        <v>0</v>
      </c>
      <c r="F15">
        <f>SUMPRODUCT(('MR Daily'!F27:F203)*('MR Daily'!$A27:$A203&gt;='MR Weekly'!$A15)*('MR Daily'!$A27:$A203&lt;'MR Weekly'!$A16))</f>
        <v>0</v>
      </c>
      <c r="G15">
        <f>SUMPRODUCT(('MR Daily'!G27:G203)*('MR Daily'!$A27:$A203&gt;='MR Weekly'!$A15)*('MR Daily'!$A27:$A203&lt;'MR Weekly'!$A16))</f>
        <v>0</v>
      </c>
      <c r="H15">
        <f>SUMPRODUCT(('MR Daily'!H27:H203)*('MR Daily'!$A27:$A203&gt;='MR Weekly'!$A15)*('MR Daily'!$A27:$A203&lt;'MR Weekly'!$A16))</f>
        <v>0</v>
      </c>
      <c r="I15">
        <f>SUMPRODUCT(('MR Daily'!I27:I203)*('MR Daily'!$A27:$A203&gt;='MR Weekly'!$A15)*('MR Daily'!$A27:$A203&lt;'MR Weekly'!$A16))</f>
        <v>0</v>
      </c>
      <c r="J15">
        <f>SUMPRODUCT(('MR Daily'!J27:J203)*('MR Daily'!$A27:$A203&gt;='MR Weekly'!$A15)*('MR Daily'!$A27:$A203&lt;'MR Weekly'!$A16))</f>
        <v>0</v>
      </c>
      <c r="K15">
        <f>SUMPRODUCT(('MR Daily'!K27:K203)*('MR Daily'!$A27:$A203&gt;='MR Weekly'!$A15)*('MR Daily'!$A27:$A203&lt;'MR Weekly'!$A16))</f>
        <v>35</v>
      </c>
      <c r="L15" s="10">
        <f t="shared" si="4"/>
        <v>0.02857142857142857</v>
      </c>
      <c r="M15" s="11">
        <f t="shared" si="5"/>
        <v>0.02857142857142857</v>
      </c>
      <c r="N15">
        <f>SUMPRODUCT(('MR Daily'!P27:P203)*('MR Daily'!$A27:$A203&gt;='MR Weekly'!$A15)*('MR Daily'!$A27:$A203&lt;'MR Weekly'!$A16))</f>
        <v>30</v>
      </c>
      <c r="O15">
        <f>SUMPRODUCT(('MR Daily'!Q27:Q203)*('MR Daily'!$A27:$A203&gt;='MR Weekly'!$A15)*('MR Daily'!$A27:$A203&lt;'MR Weekly'!$A16))</f>
        <v>0</v>
      </c>
      <c r="P15">
        <f>SUMPRODUCT(('MR Daily'!R27:R203)*('MR Daily'!$A27:$A203&gt;='MR Weekly'!$A15)*('MR Daily'!$A27:$A203&lt;'MR Weekly'!$A16))</f>
        <v>5</v>
      </c>
      <c r="Q15">
        <f>SUMPRODUCT(('MR Daily'!S27:S203)*('MR Daily'!$A27:$A203&gt;='MR Weekly'!$A15)*('MR Daily'!$A27:$A203&lt;'MR Weekly'!$A16))</f>
        <v>0</v>
      </c>
      <c r="R15">
        <f>SUMPRODUCT(('MR Daily'!T27:T203)*('MR Daily'!$A27:$A203&gt;='MR Weekly'!$A15)*('MR Daily'!$A27:$A203&lt;'MR Weekly'!$A16))</f>
        <v>0</v>
      </c>
      <c r="S15">
        <f>SUMPRODUCT(('MR Daily'!U27:U203)*('MR Daily'!$A27:$A203&gt;='MR Weekly'!$A15)*('MR Daily'!$A27:$A203&lt;'MR Weekly'!$A16))</f>
        <v>0</v>
      </c>
      <c r="T15">
        <f>SUMPRODUCT(('MR Daily'!V27:V203)*('MR Daily'!$A27:$A203&gt;='MR Weekly'!$A15)*('MR Daily'!$A27:$A203&lt;'MR Weekly'!$A16))</f>
        <v>0</v>
      </c>
      <c r="U15">
        <f>SUMPRODUCT(('MR Daily'!W27:W203)*('MR Daily'!$A27:$A203&gt;='MR Weekly'!$A15)*('MR Daily'!$A27:$A203&lt;'MR Weekly'!$A16))</f>
        <v>0</v>
      </c>
      <c r="V15">
        <f>SUMPRODUCT(('MR Daily'!X27:X203)*('MR Daily'!$A27:$A203&gt;='MR Weekly'!$A15)*('MR Daily'!$A27:$A203&lt;'MR Weekly'!$A16))</f>
        <v>0</v>
      </c>
      <c r="W15">
        <f>SUMPRODUCT(('MR Daily'!Y27:Y203)*('MR Daily'!$A27:$A203&gt;='MR Weekly'!$A15)*('MR Daily'!$A27:$A203&lt;'MR Weekly'!$A16))</f>
        <v>35</v>
      </c>
      <c r="X15" s="10">
        <f t="shared" si="6"/>
        <v>0.14285714285714285</v>
      </c>
      <c r="Y15" s="11">
        <f t="shared" si="7"/>
        <v>0.14285714285714285</v>
      </c>
    </row>
    <row r="16" spans="1:25" ht="12.75">
      <c r="A16" s="13">
        <v>44963</v>
      </c>
      <c r="B16">
        <f>SUMPRODUCT(('MR Daily'!B28:B204)*('MR Daily'!$A28:$A204&gt;='MR Weekly'!$A16)*('MR Daily'!$A28:$A204&lt;'MR Weekly'!$A17))</f>
        <v>40</v>
      </c>
      <c r="C16">
        <f>SUMPRODUCT(('MR Daily'!C28:C204)*('MR Daily'!$A28:$A204&gt;='MR Weekly'!$A16)*('MR Daily'!$A28:$A204&lt;'MR Weekly'!$A17))</f>
        <v>0</v>
      </c>
      <c r="D16">
        <f>SUMPRODUCT(('MR Daily'!D28:D204)*('MR Daily'!$A28:$A204&gt;='MR Weekly'!$A16)*('MR Daily'!$A28:$A204&lt;'MR Weekly'!$A17))</f>
        <v>4</v>
      </c>
      <c r="E16">
        <f>SUMPRODUCT(('MR Daily'!E28:E204)*('MR Daily'!$A28:$A204&gt;='MR Weekly'!$A16)*('MR Daily'!$A28:$A204&lt;'MR Weekly'!$A17))</f>
        <v>1</v>
      </c>
      <c r="F16">
        <f>SUMPRODUCT(('MR Daily'!F28:F204)*('MR Daily'!$A28:$A204&gt;='MR Weekly'!$A16)*('MR Daily'!$A28:$A204&lt;'MR Weekly'!$A17))</f>
        <v>0</v>
      </c>
      <c r="G16">
        <f>SUMPRODUCT(('MR Daily'!G28:G204)*('MR Daily'!$A28:$A204&gt;='MR Weekly'!$A16)*('MR Daily'!$A28:$A204&lt;'MR Weekly'!$A17))</f>
        <v>0</v>
      </c>
      <c r="H16">
        <f>SUMPRODUCT(('MR Daily'!H28:H204)*('MR Daily'!$A28:$A204&gt;='MR Weekly'!$A16)*('MR Daily'!$A28:$A204&lt;'MR Weekly'!$A17))</f>
        <v>0</v>
      </c>
      <c r="I16">
        <f>SUMPRODUCT(('MR Daily'!I28:I204)*('MR Daily'!$A28:$A204&gt;='MR Weekly'!$A16)*('MR Daily'!$A28:$A204&lt;'MR Weekly'!$A17))</f>
        <v>0</v>
      </c>
      <c r="J16">
        <f>SUMPRODUCT(('MR Daily'!J28:J204)*('MR Daily'!$A28:$A204&gt;='MR Weekly'!$A16)*('MR Daily'!$A28:$A204&lt;'MR Weekly'!$A17))</f>
        <v>0</v>
      </c>
      <c r="K16">
        <f>SUMPRODUCT(('MR Daily'!K28:K204)*('MR Daily'!$A28:$A204&gt;='MR Weekly'!$A16)*('MR Daily'!$A28:$A204&lt;'MR Weekly'!$A17))</f>
        <v>45</v>
      </c>
      <c r="L16" s="10">
        <f t="shared" si="4"/>
        <v>0.08888888888888889</v>
      </c>
      <c r="M16" s="11">
        <f t="shared" si="5"/>
        <v>0.1111111111111111</v>
      </c>
      <c r="N16">
        <f>SUMPRODUCT(('MR Daily'!P28:P204)*('MR Daily'!$A28:$A204&gt;='MR Weekly'!$A16)*('MR Daily'!$A28:$A204&lt;'MR Weekly'!$A17))</f>
        <v>30</v>
      </c>
      <c r="O16">
        <f>SUMPRODUCT(('MR Daily'!Q28:Q204)*('MR Daily'!$A28:$A204&gt;='MR Weekly'!$A16)*('MR Daily'!$A28:$A204&lt;'MR Weekly'!$A17))</f>
        <v>0</v>
      </c>
      <c r="P16">
        <f>SUMPRODUCT(('MR Daily'!R28:R204)*('MR Daily'!$A28:$A204&gt;='MR Weekly'!$A16)*('MR Daily'!$A28:$A204&lt;'MR Weekly'!$A17))</f>
        <v>15</v>
      </c>
      <c r="Q16">
        <f>SUMPRODUCT(('MR Daily'!S28:S204)*('MR Daily'!$A28:$A204&gt;='MR Weekly'!$A16)*('MR Daily'!$A28:$A204&lt;'MR Weekly'!$A17))</f>
        <v>0</v>
      </c>
      <c r="R16">
        <f>SUMPRODUCT(('MR Daily'!T28:T204)*('MR Daily'!$A28:$A204&gt;='MR Weekly'!$A16)*('MR Daily'!$A28:$A204&lt;'MR Weekly'!$A17))</f>
        <v>0</v>
      </c>
      <c r="S16">
        <f>SUMPRODUCT(('MR Daily'!U28:U204)*('MR Daily'!$A28:$A204&gt;='MR Weekly'!$A16)*('MR Daily'!$A28:$A204&lt;'MR Weekly'!$A17))</f>
        <v>0</v>
      </c>
      <c r="T16">
        <f>SUMPRODUCT(('MR Daily'!V28:V204)*('MR Daily'!$A28:$A204&gt;='MR Weekly'!$A16)*('MR Daily'!$A28:$A204&lt;'MR Weekly'!$A17))</f>
        <v>0</v>
      </c>
      <c r="U16">
        <f>SUMPRODUCT(('MR Daily'!W28:W204)*('MR Daily'!$A28:$A204&gt;='MR Weekly'!$A16)*('MR Daily'!$A28:$A204&lt;'MR Weekly'!$A17))</f>
        <v>0</v>
      </c>
      <c r="V16">
        <f>SUMPRODUCT(('MR Daily'!X28:X204)*('MR Daily'!$A28:$A204&gt;='MR Weekly'!$A16)*('MR Daily'!$A28:$A204&lt;'MR Weekly'!$A17))</f>
        <v>0</v>
      </c>
      <c r="W16">
        <f>SUMPRODUCT(('MR Daily'!Y28:Y204)*('MR Daily'!$A28:$A204&gt;='MR Weekly'!$A16)*('MR Daily'!$A28:$A204&lt;'MR Weekly'!$A17))</f>
        <v>45</v>
      </c>
      <c r="X16" s="10">
        <f t="shared" si="6"/>
        <v>0.3333333333333333</v>
      </c>
      <c r="Y16" s="11">
        <f t="shared" si="7"/>
        <v>0.3333333333333333</v>
      </c>
    </row>
    <row r="17" spans="1:25" ht="12.75">
      <c r="A17" s="13">
        <v>44970</v>
      </c>
      <c r="B17">
        <f>SUMPRODUCT(('MR Daily'!B29:B205)*('MR Daily'!$A29:$A205&gt;='MR Weekly'!$A17)*('MR Daily'!$A29:$A205&lt;'MR Weekly'!$A18))</f>
        <v>55</v>
      </c>
      <c r="C17">
        <f>SUMPRODUCT(('MR Daily'!C29:C205)*('MR Daily'!$A29:$A205&gt;='MR Weekly'!$A17)*('MR Daily'!$A29:$A205&lt;'MR Weekly'!$A18))</f>
        <v>0</v>
      </c>
      <c r="D17">
        <f>SUMPRODUCT(('MR Daily'!D29:D205)*('MR Daily'!$A29:$A205&gt;='MR Weekly'!$A17)*('MR Daily'!$A29:$A205&lt;'MR Weekly'!$A18))</f>
        <v>9</v>
      </c>
      <c r="E17">
        <f>SUMPRODUCT(('MR Daily'!E29:E205)*('MR Daily'!$A29:$A205&gt;='MR Weekly'!$A17)*('MR Daily'!$A29:$A205&lt;'MR Weekly'!$A18))</f>
        <v>0</v>
      </c>
      <c r="F17">
        <f>SUMPRODUCT(('MR Daily'!F29:F205)*('MR Daily'!$A29:$A205&gt;='MR Weekly'!$A17)*('MR Daily'!$A29:$A205&lt;'MR Weekly'!$A18))</f>
        <v>0</v>
      </c>
      <c r="G17">
        <f>SUMPRODUCT(('MR Daily'!G29:G205)*('MR Daily'!$A29:$A205&gt;='MR Weekly'!$A17)*('MR Daily'!$A29:$A205&lt;'MR Weekly'!$A18))</f>
        <v>0</v>
      </c>
      <c r="H17">
        <f>SUMPRODUCT(('MR Daily'!H29:H205)*('MR Daily'!$A29:$A205&gt;='MR Weekly'!$A17)*('MR Daily'!$A29:$A205&lt;'MR Weekly'!$A18))</f>
        <v>0</v>
      </c>
      <c r="I17">
        <f>SUMPRODUCT(('MR Daily'!I29:I205)*('MR Daily'!$A29:$A205&gt;='MR Weekly'!$A17)*('MR Daily'!$A29:$A205&lt;'MR Weekly'!$A18))</f>
        <v>0</v>
      </c>
      <c r="J17">
        <f>SUMPRODUCT(('MR Daily'!J29:J205)*('MR Daily'!$A29:$A205&gt;='MR Weekly'!$A17)*('MR Daily'!$A29:$A205&lt;'MR Weekly'!$A18))</f>
        <v>0</v>
      </c>
      <c r="K17">
        <f>SUMPRODUCT(('MR Daily'!K29:K205)*('MR Daily'!$A29:$A205&gt;='MR Weekly'!$A17)*('MR Daily'!$A29:$A205&lt;'MR Weekly'!$A18))</f>
        <v>64</v>
      </c>
      <c r="L17" s="10">
        <f aca="true" t="shared" si="8" ref="L17:L22">D17/K17</f>
        <v>0.140625</v>
      </c>
      <c r="M17" s="11">
        <f aca="true" t="shared" si="9" ref="M17:M22">(K17-B17)/K17</f>
        <v>0.140625</v>
      </c>
      <c r="N17">
        <f>SUMPRODUCT(('MR Daily'!P29:P205)*('MR Daily'!$A29:$A205&gt;='MR Weekly'!$A17)*('MR Daily'!$A29:$A205&lt;'MR Weekly'!$A18))</f>
        <v>50</v>
      </c>
      <c r="O17">
        <f>SUMPRODUCT(('MR Daily'!Q29:Q205)*('MR Daily'!$A29:$A205&gt;='MR Weekly'!$A17)*('MR Daily'!$A29:$A205&lt;'MR Weekly'!$A18))</f>
        <v>0</v>
      </c>
      <c r="P17">
        <f>SUMPRODUCT(('MR Daily'!R29:R205)*('MR Daily'!$A29:$A205&gt;='MR Weekly'!$A17)*('MR Daily'!$A29:$A205&lt;'MR Weekly'!$A18))</f>
        <v>14</v>
      </c>
      <c r="Q17">
        <f>SUMPRODUCT(('MR Daily'!S29:S205)*('MR Daily'!$A29:$A205&gt;='MR Weekly'!$A17)*('MR Daily'!$A29:$A205&lt;'MR Weekly'!$A18))</f>
        <v>0</v>
      </c>
      <c r="R17">
        <f>SUMPRODUCT(('MR Daily'!T29:T205)*('MR Daily'!$A29:$A205&gt;='MR Weekly'!$A17)*('MR Daily'!$A29:$A205&lt;'MR Weekly'!$A18))</f>
        <v>0</v>
      </c>
      <c r="S17">
        <f>SUMPRODUCT(('MR Daily'!U29:U205)*('MR Daily'!$A29:$A205&gt;='MR Weekly'!$A17)*('MR Daily'!$A29:$A205&lt;'MR Weekly'!$A18))</f>
        <v>0</v>
      </c>
      <c r="T17">
        <f>SUMPRODUCT(('MR Daily'!V29:V205)*('MR Daily'!$A29:$A205&gt;='MR Weekly'!$A17)*('MR Daily'!$A29:$A205&lt;'MR Weekly'!$A18))</f>
        <v>0</v>
      </c>
      <c r="U17">
        <f>SUMPRODUCT(('MR Daily'!W29:W205)*('MR Daily'!$A29:$A205&gt;='MR Weekly'!$A17)*('MR Daily'!$A29:$A205&lt;'MR Weekly'!$A18))</f>
        <v>0</v>
      </c>
      <c r="V17">
        <f>SUMPRODUCT(('MR Daily'!X29:X205)*('MR Daily'!$A29:$A205&gt;='MR Weekly'!$A17)*('MR Daily'!$A29:$A205&lt;'MR Weekly'!$A18))</f>
        <v>0</v>
      </c>
      <c r="W17">
        <f>SUMPRODUCT(('MR Daily'!Y29:Y205)*('MR Daily'!$A29:$A205&gt;='MR Weekly'!$A17)*('MR Daily'!$A29:$A205&lt;'MR Weekly'!$A18))</f>
        <v>64</v>
      </c>
      <c r="X17" s="10">
        <f aca="true" t="shared" si="10" ref="X17:X22">P17/W17</f>
        <v>0.21875</v>
      </c>
      <c r="Y17" s="11">
        <f aca="true" t="shared" si="11" ref="Y17:Y22">(W17-N17)/W17</f>
        <v>0.21875</v>
      </c>
    </row>
    <row r="18" spans="1:25" ht="12.75">
      <c r="A18" s="13">
        <v>44977</v>
      </c>
      <c r="B18">
        <f>SUMPRODUCT(('MR Daily'!B30:B206)*('MR Daily'!$A30:$A206&gt;='MR Weekly'!$A18)*('MR Daily'!$A30:$A206&lt;'MR Weekly'!$A19))</f>
        <v>34</v>
      </c>
      <c r="C18">
        <f>SUMPRODUCT(('MR Daily'!C30:C206)*('MR Daily'!$A30:$A206&gt;='MR Weekly'!$A18)*('MR Daily'!$A30:$A206&lt;'MR Weekly'!$A19))</f>
        <v>0</v>
      </c>
      <c r="D18">
        <f>SUMPRODUCT(('MR Daily'!D30:D206)*('MR Daily'!$A30:$A206&gt;='MR Weekly'!$A18)*('MR Daily'!$A30:$A206&lt;'MR Weekly'!$A19))</f>
        <v>4</v>
      </c>
      <c r="E18">
        <f>SUMPRODUCT(('MR Daily'!E30:E206)*('MR Daily'!$A30:$A206&gt;='MR Weekly'!$A18)*('MR Daily'!$A30:$A206&lt;'MR Weekly'!$A19))</f>
        <v>0</v>
      </c>
      <c r="F18">
        <f>SUMPRODUCT(('MR Daily'!F30:F206)*('MR Daily'!$A30:$A206&gt;='MR Weekly'!$A18)*('MR Daily'!$A30:$A206&lt;'MR Weekly'!$A19))</f>
        <v>0</v>
      </c>
      <c r="G18">
        <f>SUMPRODUCT(('MR Daily'!G30:G206)*('MR Daily'!$A30:$A206&gt;='MR Weekly'!$A18)*('MR Daily'!$A30:$A206&lt;'MR Weekly'!$A19))</f>
        <v>0</v>
      </c>
      <c r="H18">
        <f>SUMPRODUCT(('MR Daily'!H30:H206)*('MR Daily'!$A30:$A206&gt;='MR Weekly'!$A18)*('MR Daily'!$A30:$A206&lt;'MR Weekly'!$A19))</f>
        <v>0</v>
      </c>
      <c r="I18">
        <f>SUMPRODUCT(('MR Daily'!I30:I206)*('MR Daily'!$A30:$A206&gt;='MR Weekly'!$A18)*('MR Daily'!$A30:$A206&lt;'MR Weekly'!$A19))</f>
        <v>0</v>
      </c>
      <c r="J18">
        <f>SUMPRODUCT(('MR Daily'!J30:J206)*('MR Daily'!$A30:$A206&gt;='MR Weekly'!$A18)*('MR Daily'!$A30:$A206&lt;'MR Weekly'!$A19))</f>
        <v>0</v>
      </c>
      <c r="K18">
        <f>SUMPRODUCT(('MR Daily'!K30:K206)*('MR Daily'!$A30:$A206&gt;='MR Weekly'!$A18)*('MR Daily'!$A30:$A206&lt;'MR Weekly'!$A19))</f>
        <v>38</v>
      </c>
      <c r="L18" s="10">
        <f t="shared" si="8"/>
        <v>0.10526315789473684</v>
      </c>
      <c r="M18" s="11">
        <f t="shared" si="9"/>
        <v>0.10526315789473684</v>
      </c>
      <c r="N18">
        <f>SUMPRODUCT(('MR Daily'!P30:P206)*('MR Daily'!$A30:$A206&gt;='MR Weekly'!$A18)*('MR Daily'!$A30:$A206&lt;'MR Weekly'!$A19))</f>
        <v>25</v>
      </c>
      <c r="O18">
        <f>SUMPRODUCT(('MR Daily'!Q30:Q206)*('MR Daily'!$A30:$A206&gt;='MR Weekly'!$A18)*('MR Daily'!$A30:$A206&lt;'MR Weekly'!$A19))</f>
        <v>0</v>
      </c>
      <c r="P18">
        <f>SUMPRODUCT(('MR Daily'!R30:R206)*('MR Daily'!$A30:$A206&gt;='MR Weekly'!$A18)*('MR Daily'!$A30:$A206&lt;'MR Weekly'!$A19))</f>
        <v>13</v>
      </c>
      <c r="Q18">
        <f>SUMPRODUCT(('MR Daily'!S30:S206)*('MR Daily'!$A30:$A206&gt;='MR Weekly'!$A18)*('MR Daily'!$A30:$A206&lt;'MR Weekly'!$A19))</f>
        <v>0</v>
      </c>
      <c r="R18">
        <f>SUMPRODUCT(('MR Daily'!T30:T206)*('MR Daily'!$A30:$A206&gt;='MR Weekly'!$A18)*('MR Daily'!$A30:$A206&lt;'MR Weekly'!$A19))</f>
        <v>0</v>
      </c>
      <c r="S18">
        <f>SUMPRODUCT(('MR Daily'!U30:U206)*('MR Daily'!$A30:$A206&gt;='MR Weekly'!$A18)*('MR Daily'!$A30:$A206&lt;'MR Weekly'!$A19))</f>
        <v>0</v>
      </c>
      <c r="T18">
        <f>SUMPRODUCT(('MR Daily'!V30:V206)*('MR Daily'!$A30:$A206&gt;='MR Weekly'!$A18)*('MR Daily'!$A30:$A206&lt;'MR Weekly'!$A19))</f>
        <v>0</v>
      </c>
      <c r="U18">
        <f>SUMPRODUCT(('MR Daily'!W30:W206)*('MR Daily'!$A30:$A206&gt;='MR Weekly'!$A18)*('MR Daily'!$A30:$A206&lt;'MR Weekly'!$A19))</f>
        <v>0</v>
      </c>
      <c r="V18">
        <f>SUMPRODUCT(('MR Daily'!X30:X206)*('MR Daily'!$A30:$A206&gt;='MR Weekly'!$A18)*('MR Daily'!$A30:$A206&lt;'MR Weekly'!$A19))</f>
        <v>0</v>
      </c>
      <c r="W18">
        <f>SUMPRODUCT(('MR Daily'!Y30:Y206)*('MR Daily'!$A30:$A206&gt;='MR Weekly'!$A18)*('MR Daily'!$A30:$A206&lt;'MR Weekly'!$A19))</f>
        <v>38</v>
      </c>
      <c r="X18" s="10">
        <f t="shared" si="10"/>
        <v>0.34210526315789475</v>
      </c>
      <c r="Y18" s="11">
        <f t="shared" si="11"/>
        <v>0.34210526315789475</v>
      </c>
    </row>
    <row r="19" spans="1:25" ht="12.75">
      <c r="A19" s="13">
        <v>44984</v>
      </c>
      <c r="B19">
        <f>SUMPRODUCT(('MR Daily'!B31:B207)*('MR Daily'!$A31:$A207&gt;='MR Weekly'!$A19)*('MR Daily'!$A31:$A207&lt;'MR Weekly'!$A20))</f>
        <v>40</v>
      </c>
      <c r="C19">
        <f>SUMPRODUCT(('MR Daily'!C31:C207)*('MR Daily'!$A31:$A207&gt;='MR Weekly'!$A19)*('MR Daily'!$A31:$A207&lt;'MR Weekly'!$A20))</f>
        <v>0</v>
      </c>
      <c r="D19">
        <f>SUMPRODUCT(('MR Daily'!D31:D207)*('MR Daily'!$A31:$A207&gt;='MR Weekly'!$A19)*('MR Daily'!$A31:$A207&lt;'MR Weekly'!$A20))</f>
        <v>3</v>
      </c>
      <c r="E19">
        <f>SUMPRODUCT(('MR Daily'!E31:E207)*('MR Daily'!$A31:$A207&gt;='MR Weekly'!$A19)*('MR Daily'!$A31:$A207&lt;'MR Weekly'!$A20))</f>
        <v>0</v>
      </c>
      <c r="F19">
        <f>SUMPRODUCT(('MR Daily'!F31:F207)*('MR Daily'!$A31:$A207&gt;='MR Weekly'!$A19)*('MR Daily'!$A31:$A207&lt;'MR Weekly'!$A20))</f>
        <v>0</v>
      </c>
      <c r="G19">
        <f>SUMPRODUCT(('MR Daily'!G31:G207)*('MR Daily'!$A31:$A207&gt;='MR Weekly'!$A19)*('MR Daily'!$A31:$A207&lt;'MR Weekly'!$A20))</f>
        <v>0</v>
      </c>
      <c r="H19">
        <f>SUMPRODUCT(('MR Daily'!H31:H207)*('MR Daily'!$A31:$A207&gt;='MR Weekly'!$A19)*('MR Daily'!$A31:$A207&lt;'MR Weekly'!$A20))</f>
        <v>0</v>
      </c>
      <c r="I19">
        <f>SUMPRODUCT(('MR Daily'!I31:I207)*('MR Daily'!$A31:$A207&gt;='MR Weekly'!$A19)*('MR Daily'!$A31:$A207&lt;'MR Weekly'!$A20))</f>
        <v>0</v>
      </c>
      <c r="J19">
        <f>SUMPRODUCT(('MR Daily'!J31:J207)*('MR Daily'!$A31:$A207&gt;='MR Weekly'!$A19)*('MR Daily'!$A31:$A207&lt;'MR Weekly'!$A20))</f>
        <v>0</v>
      </c>
      <c r="K19">
        <f>SUMPRODUCT(('MR Daily'!K31:K207)*('MR Daily'!$A31:$A207&gt;='MR Weekly'!$A19)*('MR Daily'!$A31:$A207&lt;'MR Weekly'!$A20))</f>
        <v>43</v>
      </c>
      <c r="L19" s="10">
        <f t="shared" si="8"/>
        <v>0.06976744186046512</v>
      </c>
      <c r="M19" s="11">
        <f t="shared" si="9"/>
        <v>0.06976744186046512</v>
      </c>
      <c r="N19">
        <f>SUMPRODUCT(('MR Daily'!P31:P207)*('MR Daily'!$A31:$A207&gt;='MR Weekly'!$A19)*('MR Daily'!$A31:$A207&lt;'MR Weekly'!$A20))</f>
        <v>32</v>
      </c>
      <c r="O19">
        <f>SUMPRODUCT(('MR Daily'!Q31:Q207)*('MR Daily'!$A31:$A207&gt;='MR Weekly'!$A19)*('MR Daily'!$A31:$A207&lt;'MR Weekly'!$A20))</f>
        <v>0</v>
      </c>
      <c r="P19">
        <f>SUMPRODUCT(('MR Daily'!R31:R207)*('MR Daily'!$A31:$A207&gt;='MR Weekly'!$A19)*('MR Daily'!$A31:$A207&lt;'MR Weekly'!$A20))</f>
        <v>11</v>
      </c>
      <c r="Q19">
        <f>SUMPRODUCT(('MR Daily'!S31:S207)*('MR Daily'!$A31:$A207&gt;='MR Weekly'!$A19)*('MR Daily'!$A31:$A207&lt;'MR Weekly'!$A20))</f>
        <v>0</v>
      </c>
      <c r="R19">
        <f>SUMPRODUCT(('MR Daily'!T31:T207)*('MR Daily'!$A31:$A207&gt;='MR Weekly'!$A19)*('MR Daily'!$A31:$A207&lt;'MR Weekly'!$A20))</f>
        <v>0</v>
      </c>
      <c r="S19">
        <f>SUMPRODUCT(('MR Daily'!U31:U207)*('MR Daily'!$A31:$A207&gt;='MR Weekly'!$A19)*('MR Daily'!$A31:$A207&lt;'MR Weekly'!$A20))</f>
        <v>0</v>
      </c>
      <c r="T19">
        <f>SUMPRODUCT(('MR Daily'!V31:V207)*('MR Daily'!$A31:$A207&gt;='MR Weekly'!$A19)*('MR Daily'!$A31:$A207&lt;'MR Weekly'!$A20))</f>
        <v>0</v>
      </c>
      <c r="U19">
        <f>SUMPRODUCT(('MR Daily'!W31:W207)*('MR Daily'!$A31:$A207&gt;='MR Weekly'!$A19)*('MR Daily'!$A31:$A207&lt;'MR Weekly'!$A20))</f>
        <v>0</v>
      </c>
      <c r="V19">
        <f>SUMPRODUCT(('MR Daily'!X31:X207)*('MR Daily'!$A31:$A207&gt;='MR Weekly'!$A19)*('MR Daily'!$A31:$A207&lt;'MR Weekly'!$A20))</f>
        <v>0</v>
      </c>
      <c r="W19">
        <f>SUMPRODUCT(('MR Daily'!Y31:Y207)*('MR Daily'!$A31:$A207&gt;='MR Weekly'!$A19)*('MR Daily'!$A31:$A207&lt;'MR Weekly'!$A20))</f>
        <v>43</v>
      </c>
      <c r="X19" s="10">
        <f t="shared" si="10"/>
        <v>0.2558139534883721</v>
      </c>
      <c r="Y19" s="11">
        <f t="shared" si="11"/>
        <v>0.2558139534883721</v>
      </c>
    </row>
    <row r="20" spans="1:25" ht="12.75">
      <c r="A20" s="13">
        <v>44991</v>
      </c>
      <c r="B20">
        <f>SUMPRODUCT(('MR Daily'!B32:B208)*('MR Daily'!$A32:$A208&gt;='MR Weekly'!$A20)*('MR Daily'!$A32:$A208&lt;'MR Weekly'!$A21))</f>
        <v>35</v>
      </c>
      <c r="C20">
        <f>SUMPRODUCT(('MR Daily'!C32:C208)*('MR Daily'!$A32:$A208&gt;='MR Weekly'!$A20)*('MR Daily'!$A32:$A208&lt;'MR Weekly'!$A21))</f>
        <v>0</v>
      </c>
      <c r="D20">
        <f>SUMPRODUCT(('MR Daily'!D32:D208)*('MR Daily'!$A32:$A208&gt;='MR Weekly'!$A20)*('MR Daily'!$A32:$A208&lt;'MR Weekly'!$A21))</f>
        <v>4</v>
      </c>
      <c r="E20">
        <f>SUMPRODUCT(('MR Daily'!E32:E208)*('MR Daily'!$A32:$A208&gt;='MR Weekly'!$A20)*('MR Daily'!$A32:$A208&lt;'MR Weekly'!$A21))</f>
        <v>1</v>
      </c>
      <c r="F20">
        <f>SUMPRODUCT(('MR Daily'!F32:F208)*('MR Daily'!$A32:$A208&gt;='MR Weekly'!$A20)*('MR Daily'!$A32:$A208&lt;'MR Weekly'!$A21))</f>
        <v>0</v>
      </c>
      <c r="G20">
        <f>SUMPRODUCT(('MR Daily'!G32:G208)*('MR Daily'!$A32:$A208&gt;='MR Weekly'!$A20)*('MR Daily'!$A32:$A208&lt;'MR Weekly'!$A21))</f>
        <v>0</v>
      </c>
      <c r="H20">
        <f>SUMPRODUCT(('MR Daily'!H32:H208)*('MR Daily'!$A32:$A208&gt;='MR Weekly'!$A20)*('MR Daily'!$A32:$A208&lt;'MR Weekly'!$A21))</f>
        <v>0</v>
      </c>
      <c r="I20">
        <f>SUMPRODUCT(('MR Daily'!I32:I208)*('MR Daily'!$A32:$A208&gt;='MR Weekly'!$A20)*('MR Daily'!$A32:$A208&lt;'MR Weekly'!$A21))</f>
        <v>0</v>
      </c>
      <c r="J20">
        <f>SUMPRODUCT(('MR Daily'!J32:J208)*('MR Daily'!$A32:$A208&gt;='MR Weekly'!$A20)*('MR Daily'!$A32:$A208&lt;'MR Weekly'!$A21))</f>
        <v>0</v>
      </c>
      <c r="K20">
        <f>SUMPRODUCT(('MR Daily'!K32:K208)*('MR Daily'!$A32:$A208&gt;='MR Weekly'!$A20)*('MR Daily'!$A32:$A208&lt;'MR Weekly'!$A21))</f>
        <v>40</v>
      </c>
      <c r="L20" s="10">
        <f t="shared" si="8"/>
        <v>0.1</v>
      </c>
      <c r="M20" s="11">
        <f t="shared" si="9"/>
        <v>0.125</v>
      </c>
      <c r="N20">
        <f>SUMPRODUCT(('MR Daily'!P32:P208)*('MR Daily'!$A32:$A208&gt;='MR Weekly'!$A20)*('MR Daily'!$A32:$A208&lt;'MR Weekly'!$A21))</f>
        <v>27</v>
      </c>
      <c r="O20">
        <f>SUMPRODUCT(('MR Daily'!Q32:Q208)*('MR Daily'!$A32:$A208&gt;='MR Weekly'!$A20)*('MR Daily'!$A32:$A208&lt;'MR Weekly'!$A21))</f>
        <v>0</v>
      </c>
      <c r="P20">
        <f>SUMPRODUCT(('MR Daily'!R32:R208)*('MR Daily'!$A32:$A208&gt;='MR Weekly'!$A20)*('MR Daily'!$A32:$A208&lt;'MR Weekly'!$A21))</f>
        <v>13</v>
      </c>
      <c r="Q20">
        <f>SUMPRODUCT(('MR Daily'!S32:S208)*('MR Daily'!$A32:$A208&gt;='MR Weekly'!$A20)*('MR Daily'!$A32:$A208&lt;'MR Weekly'!$A21))</f>
        <v>0</v>
      </c>
      <c r="R20">
        <f>SUMPRODUCT(('MR Daily'!T32:T208)*('MR Daily'!$A32:$A208&gt;='MR Weekly'!$A20)*('MR Daily'!$A32:$A208&lt;'MR Weekly'!$A21))</f>
        <v>0</v>
      </c>
      <c r="S20">
        <f>SUMPRODUCT(('MR Daily'!U32:U208)*('MR Daily'!$A32:$A208&gt;='MR Weekly'!$A20)*('MR Daily'!$A32:$A208&lt;'MR Weekly'!$A21))</f>
        <v>0</v>
      </c>
      <c r="T20">
        <f>SUMPRODUCT(('MR Daily'!V32:V208)*('MR Daily'!$A32:$A208&gt;='MR Weekly'!$A20)*('MR Daily'!$A32:$A208&lt;'MR Weekly'!$A21))</f>
        <v>0</v>
      </c>
      <c r="U20">
        <f>SUMPRODUCT(('MR Daily'!W32:W208)*('MR Daily'!$A32:$A208&gt;='MR Weekly'!$A20)*('MR Daily'!$A32:$A208&lt;'MR Weekly'!$A21))</f>
        <v>0</v>
      </c>
      <c r="V20">
        <f>SUMPRODUCT(('MR Daily'!X32:X208)*('MR Daily'!$A32:$A208&gt;='MR Weekly'!$A20)*('MR Daily'!$A32:$A208&lt;'MR Weekly'!$A21))</f>
        <v>0</v>
      </c>
      <c r="W20">
        <f>SUMPRODUCT(('MR Daily'!Y32:Y208)*('MR Daily'!$A32:$A208&gt;='MR Weekly'!$A20)*('MR Daily'!$A32:$A208&lt;'MR Weekly'!$A21))</f>
        <v>40</v>
      </c>
      <c r="X20" s="10">
        <f t="shared" si="10"/>
        <v>0.325</v>
      </c>
      <c r="Y20" s="11">
        <f t="shared" si="11"/>
        <v>0.325</v>
      </c>
    </row>
    <row r="21" spans="1:25" ht="12.75">
      <c r="A21" s="13">
        <v>44998</v>
      </c>
      <c r="B21">
        <f>SUMPRODUCT(('MR Daily'!B33:B209)*('MR Daily'!$A33:$A209&gt;='MR Weekly'!$A21)*('MR Daily'!$A33:$A209&lt;'MR Weekly'!$A22))</f>
        <v>42</v>
      </c>
      <c r="C21">
        <f>SUMPRODUCT(('MR Daily'!C33:C209)*('MR Daily'!$A33:$A209&gt;='MR Weekly'!$A21)*('MR Daily'!$A33:$A209&lt;'MR Weekly'!$A22))</f>
        <v>0</v>
      </c>
      <c r="D21">
        <f>SUMPRODUCT(('MR Daily'!D33:D209)*('MR Daily'!$A33:$A209&gt;='MR Weekly'!$A21)*('MR Daily'!$A33:$A209&lt;'MR Weekly'!$A22))</f>
        <v>3</v>
      </c>
      <c r="E21">
        <f>SUMPRODUCT(('MR Daily'!E33:E209)*('MR Daily'!$A33:$A209&gt;='MR Weekly'!$A21)*('MR Daily'!$A33:$A209&lt;'MR Weekly'!$A22))</f>
        <v>0</v>
      </c>
      <c r="F21">
        <f>SUMPRODUCT(('MR Daily'!F33:F209)*('MR Daily'!$A33:$A209&gt;='MR Weekly'!$A21)*('MR Daily'!$A33:$A209&lt;'MR Weekly'!$A22))</f>
        <v>0</v>
      </c>
      <c r="G21">
        <f>SUMPRODUCT(('MR Daily'!G33:G209)*('MR Daily'!$A33:$A209&gt;='MR Weekly'!$A21)*('MR Daily'!$A33:$A209&lt;'MR Weekly'!$A22))</f>
        <v>2</v>
      </c>
      <c r="H21">
        <f>SUMPRODUCT(('MR Daily'!H33:H209)*('MR Daily'!$A33:$A209&gt;='MR Weekly'!$A21)*('MR Daily'!$A33:$A209&lt;'MR Weekly'!$A22))</f>
        <v>0</v>
      </c>
      <c r="I21">
        <f>SUMPRODUCT(('MR Daily'!I33:I209)*('MR Daily'!$A33:$A209&gt;='MR Weekly'!$A21)*('MR Daily'!$A33:$A209&lt;'MR Weekly'!$A22))</f>
        <v>0</v>
      </c>
      <c r="J21">
        <f>SUMPRODUCT(('MR Daily'!J33:J209)*('MR Daily'!$A33:$A209&gt;='MR Weekly'!$A21)*('MR Daily'!$A33:$A209&lt;'MR Weekly'!$A22))</f>
        <v>0</v>
      </c>
      <c r="K21">
        <f>SUMPRODUCT(('MR Daily'!K33:K209)*('MR Daily'!$A33:$A209&gt;='MR Weekly'!$A21)*('MR Daily'!$A33:$A209&lt;'MR Weekly'!$A22))</f>
        <v>47</v>
      </c>
      <c r="L21" s="10">
        <f t="shared" si="8"/>
        <v>0.06382978723404255</v>
      </c>
      <c r="M21" s="11">
        <f t="shared" si="9"/>
        <v>0.10638297872340426</v>
      </c>
      <c r="N21">
        <f>SUMPRODUCT(('MR Daily'!P33:P209)*('MR Daily'!$A33:$A209&gt;='MR Weekly'!$A21)*('MR Daily'!$A33:$A209&lt;'MR Weekly'!$A22))</f>
        <v>32</v>
      </c>
      <c r="O21">
        <f>SUMPRODUCT(('MR Daily'!Q33:Q209)*('MR Daily'!$A33:$A209&gt;='MR Weekly'!$A21)*('MR Daily'!$A33:$A209&lt;'MR Weekly'!$A22))</f>
        <v>0</v>
      </c>
      <c r="P21">
        <f>SUMPRODUCT(('MR Daily'!R33:R209)*('MR Daily'!$A33:$A209&gt;='MR Weekly'!$A21)*('MR Daily'!$A33:$A209&lt;'MR Weekly'!$A22))</f>
        <v>10</v>
      </c>
      <c r="Q21">
        <f>SUMPRODUCT(('MR Daily'!S33:S209)*('MR Daily'!$A33:$A209&gt;='MR Weekly'!$A21)*('MR Daily'!$A33:$A209&lt;'MR Weekly'!$A22))</f>
        <v>0</v>
      </c>
      <c r="R21">
        <f>SUMPRODUCT(('MR Daily'!T33:T209)*('MR Daily'!$A33:$A209&gt;='MR Weekly'!$A21)*('MR Daily'!$A33:$A209&lt;'MR Weekly'!$A22))</f>
        <v>0</v>
      </c>
      <c r="S21">
        <f>SUMPRODUCT(('MR Daily'!U33:U209)*('MR Daily'!$A33:$A209&gt;='MR Weekly'!$A21)*('MR Daily'!$A33:$A209&lt;'MR Weekly'!$A22))</f>
        <v>4</v>
      </c>
      <c r="T21">
        <f>SUMPRODUCT(('MR Daily'!V33:V209)*('MR Daily'!$A33:$A209&gt;='MR Weekly'!$A21)*('MR Daily'!$A33:$A209&lt;'MR Weekly'!$A22))</f>
        <v>1</v>
      </c>
      <c r="U21">
        <f>SUMPRODUCT(('MR Daily'!W33:W209)*('MR Daily'!$A33:$A209&gt;='MR Weekly'!$A21)*('MR Daily'!$A33:$A209&lt;'MR Weekly'!$A22))</f>
        <v>0</v>
      </c>
      <c r="V21">
        <f>SUMPRODUCT(('MR Daily'!X33:X209)*('MR Daily'!$A33:$A209&gt;='MR Weekly'!$A21)*('MR Daily'!$A33:$A209&lt;'MR Weekly'!$A22))</f>
        <v>0</v>
      </c>
      <c r="W21">
        <f>SUMPRODUCT(('MR Daily'!Y33:Y209)*('MR Daily'!$A33:$A209&gt;='MR Weekly'!$A21)*('MR Daily'!$A33:$A209&lt;'MR Weekly'!$A22))</f>
        <v>47</v>
      </c>
      <c r="X21" s="10">
        <f t="shared" si="10"/>
        <v>0.2127659574468085</v>
      </c>
      <c r="Y21" s="11">
        <f t="shared" si="11"/>
        <v>0.3191489361702128</v>
      </c>
    </row>
    <row r="22" spans="1:25" ht="12.75">
      <c r="A22" s="13">
        <v>45005</v>
      </c>
      <c r="B22">
        <f>SUMPRODUCT(('MR Daily'!B34:B210)*('MR Daily'!$A34:$A210&gt;='MR Weekly'!$A22)*('MR Daily'!$A34:$A210&lt;'MR Weekly'!$A23))</f>
        <v>42</v>
      </c>
      <c r="C22">
        <f>SUMPRODUCT(('MR Daily'!C34:C210)*('MR Daily'!$A34:$A210&gt;='MR Weekly'!$A22)*('MR Daily'!$A34:$A210&lt;'MR Weekly'!$A23))</f>
        <v>0</v>
      </c>
      <c r="D22">
        <f>SUMPRODUCT(('MR Daily'!D34:D210)*('MR Daily'!$A34:$A210&gt;='MR Weekly'!$A22)*('MR Daily'!$A34:$A210&lt;'MR Weekly'!$A23))</f>
        <v>2</v>
      </c>
      <c r="E22">
        <f>SUMPRODUCT(('MR Daily'!E34:E210)*('MR Daily'!$A34:$A210&gt;='MR Weekly'!$A22)*('MR Daily'!$A34:$A210&lt;'MR Weekly'!$A23))</f>
        <v>0</v>
      </c>
      <c r="F22">
        <f>SUMPRODUCT(('MR Daily'!F34:F210)*('MR Daily'!$A34:$A210&gt;='MR Weekly'!$A22)*('MR Daily'!$A34:$A210&lt;'MR Weekly'!$A23))</f>
        <v>0</v>
      </c>
      <c r="G22">
        <f>SUMPRODUCT(('MR Daily'!G34:G210)*('MR Daily'!$A34:$A210&gt;='MR Weekly'!$A22)*('MR Daily'!$A34:$A210&lt;'MR Weekly'!$A23))</f>
        <v>0</v>
      </c>
      <c r="H22">
        <f>SUMPRODUCT(('MR Daily'!H34:H210)*('MR Daily'!$A34:$A210&gt;='MR Weekly'!$A22)*('MR Daily'!$A34:$A210&lt;'MR Weekly'!$A23))</f>
        <v>2</v>
      </c>
      <c r="I22">
        <f>SUMPRODUCT(('MR Daily'!I34:I210)*('MR Daily'!$A34:$A210&gt;='MR Weekly'!$A22)*('MR Daily'!$A34:$A210&lt;'MR Weekly'!$A23))</f>
        <v>0</v>
      </c>
      <c r="J22">
        <f>SUMPRODUCT(('MR Daily'!J34:J210)*('MR Daily'!$A34:$A210&gt;='MR Weekly'!$A22)*('MR Daily'!$A34:$A210&lt;'MR Weekly'!$A23))</f>
        <v>0</v>
      </c>
      <c r="K22">
        <f>SUMPRODUCT(('MR Daily'!K34:K210)*('MR Daily'!$A34:$A210&gt;='MR Weekly'!$A22)*('MR Daily'!$A34:$A210&lt;'MR Weekly'!$A23))</f>
        <v>46</v>
      </c>
      <c r="L22" s="10">
        <f t="shared" si="8"/>
        <v>0.043478260869565216</v>
      </c>
      <c r="M22" s="11">
        <f t="shared" si="9"/>
        <v>0.08695652173913043</v>
      </c>
      <c r="N22">
        <f>SUMPRODUCT(('MR Daily'!P34:P210)*('MR Daily'!$A34:$A210&gt;='MR Weekly'!$A22)*('MR Daily'!$A34:$A210&lt;'MR Weekly'!$A23))</f>
        <v>9</v>
      </c>
      <c r="O22">
        <f>SUMPRODUCT(('MR Daily'!Q34:Q210)*('MR Daily'!$A34:$A210&gt;='MR Weekly'!$A22)*('MR Daily'!$A34:$A210&lt;'MR Weekly'!$A23))</f>
        <v>0</v>
      </c>
      <c r="P22">
        <f>SUMPRODUCT(('MR Daily'!R34:R210)*('MR Daily'!$A34:$A210&gt;='MR Weekly'!$A22)*('MR Daily'!$A34:$A210&lt;'MR Weekly'!$A23))</f>
        <v>16</v>
      </c>
      <c r="Q22">
        <f>SUMPRODUCT(('MR Daily'!S34:S210)*('MR Daily'!$A34:$A210&gt;='MR Weekly'!$A22)*('MR Daily'!$A34:$A210&lt;'MR Weekly'!$A23))</f>
        <v>0</v>
      </c>
      <c r="R22">
        <f>SUMPRODUCT(('MR Daily'!T34:T210)*('MR Daily'!$A34:$A210&gt;='MR Weekly'!$A22)*('MR Daily'!$A34:$A210&lt;'MR Weekly'!$A23))</f>
        <v>9</v>
      </c>
      <c r="S22">
        <f>SUMPRODUCT(('MR Daily'!U34:U210)*('MR Daily'!$A34:$A210&gt;='MR Weekly'!$A22)*('MR Daily'!$A34:$A210&lt;'MR Weekly'!$A23))</f>
        <v>9</v>
      </c>
      <c r="T22">
        <f>SUMPRODUCT(('MR Daily'!V34:V210)*('MR Daily'!$A34:$A210&gt;='MR Weekly'!$A22)*('MR Daily'!$A34:$A210&lt;'MR Weekly'!$A23))</f>
        <v>3</v>
      </c>
      <c r="U22">
        <f>SUMPRODUCT(('MR Daily'!W34:W210)*('MR Daily'!$A34:$A210&gt;='MR Weekly'!$A22)*('MR Daily'!$A34:$A210&lt;'MR Weekly'!$A23))</f>
        <v>0</v>
      </c>
      <c r="V22">
        <f>SUMPRODUCT(('MR Daily'!X34:X210)*('MR Daily'!$A34:$A210&gt;='MR Weekly'!$A22)*('MR Daily'!$A34:$A210&lt;'MR Weekly'!$A23))</f>
        <v>0</v>
      </c>
      <c r="W22">
        <f>SUMPRODUCT(('MR Daily'!Y34:Y210)*('MR Daily'!$A34:$A210&gt;='MR Weekly'!$A22)*('MR Daily'!$A34:$A210&lt;'MR Weekly'!$A23))</f>
        <v>46</v>
      </c>
      <c r="X22" s="10">
        <f t="shared" si="10"/>
        <v>0.34782608695652173</v>
      </c>
      <c r="Y22" s="11">
        <f t="shared" si="11"/>
        <v>0.8043478260869565</v>
      </c>
    </row>
    <row r="23" spans="1:25" ht="12.75">
      <c r="A23" s="13">
        <v>45012</v>
      </c>
      <c r="B23">
        <f>SUMPRODUCT(('MR Daily'!B35:B211)*('MR Daily'!$A35:$A211&gt;='MR Weekly'!$A23)*('MR Daily'!$A35:$A211&lt;'MR Weekly'!$A24))</f>
        <v>48</v>
      </c>
      <c r="C23">
        <f>SUMPRODUCT(('MR Daily'!C35:C211)*('MR Daily'!$A35:$A211&gt;='MR Weekly'!$A23)*('MR Daily'!$A35:$A211&lt;'MR Weekly'!$A24))</f>
        <v>0</v>
      </c>
      <c r="D23">
        <f>SUMPRODUCT(('MR Daily'!D35:D211)*('MR Daily'!$A35:$A211&gt;='MR Weekly'!$A23)*('MR Daily'!$A35:$A211&lt;'MR Weekly'!$A24))</f>
        <v>8</v>
      </c>
      <c r="E23">
        <f>SUMPRODUCT(('MR Daily'!E35:E211)*('MR Daily'!$A35:$A211&gt;='MR Weekly'!$A23)*('MR Daily'!$A35:$A211&lt;'MR Weekly'!$A24))</f>
        <v>0</v>
      </c>
      <c r="F23">
        <f>SUMPRODUCT(('MR Daily'!F35:F211)*('MR Daily'!$A35:$A211&gt;='MR Weekly'!$A23)*('MR Daily'!$A35:$A211&lt;'MR Weekly'!$A24))</f>
        <v>0</v>
      </c>
      <c r="G23">
        <f>SUMPRODUCT(('MR Daily'!G35:G211)*('MR Daily'!$A35:$A211&gt;='MR Weekly'!$A23)*('MR Daily'!$A35:$A211&lt;'MR Weekly'!$A24))</f>
        <v>0</v>
      </c>
      <c r="H23">
        <f>SUMPRODUCT(('MR Daily'!H35:H211)*('MR Daily'!$A35:$A211&gt;='MR Weekly'!$A23)*('MR Daily'!$A35:$A211&lt;'MR Weekly'!$A24))</f>
        <v>0</v>
      </c>
      <c r="I23">
        <f>SUMPRODUCT(('MR Daily'!I35:I211)*('MR Daily'!$A35:$A211&gt;='MR Weekly'!$A23)*('MR Daily'!$A35:$A211&lt;'MR Weekly'!$A24))</f>
        <v>0</v>
      </c>
      <c r="J23">
        <f>SUMPRODUCT(('MR Daily'!J35:J211)*('MR Daily'!$A35:$A211&gt;='MR Weekly'!$A23)*('MR Daily'!$A35:$A211&lt;'MR Weekly'!$A24))</f>
        <v>0</v>
      </c>
      <c r="K23">
        <f>SUMPRODUCT(('MR Daily'!K35:K211)*('MR Daily'!$A35:$A211&gt;='MR Weekly'!$A23)*('MR Daily'!$A35:$A211&lt;'MR Weekly'!$A24))</f>
        <v>56</v>
      </c>
      <c r="L23" s="10">
        <f aca="true" t="shared" si="12" ref="L23:L32">D23/K23</f>
        <v>0.14285714285714285</v>
      </c>
      <c r="M23" s="11">
        <f aca="true" t="shared" si="13" ref="M23:M32">(K23-B23)/K23</f>
        <v>0.14285714285714285</v>
      </c>
      <c r="N23">
        <f>SUMPRODUCT(('MR Daily'!P35:P211)*('MR Daily'!$A35:$A211&gt;='MR Weekly'!$A23)*('MR Daily'!$A35:$A211&lt;'MR Weekly'!$A24))</f>
        <v>22</v>
      </c>
      <c r="O23">
        <f>SUMPRODUCT(('MR Daily'!Q35:Q211)*('MR Daily'!$A35:$A211&gt;='MR Weekly'!$A23)*('MR Daily'!$A35:$A211&lt;'MR Weekly'!$A24))</f>
        <v>0</v>
      </c>
      <c r="P23">
        <f>SUMPRODUCT(('MR Daily'!R35:R211)*('MR Daily'!$A35:$A211&gt;='MR Weekly'!$A23)*('MR Daily'!$A35:$A211&lt;'MR Weekly'!$A24))</f>
        <v>21</v>
      </c>
      <c r="Q23">
        <f>SUMPRODUCT(('MR Daily'!S35:S211)*('MR Daily'!$A35:$A211&gt;='MR Weekly'!$A23)*('MR Daily'!$A35:$A211&lt;'MR Weekly'!$A24))</f>
        <v>0</v>
      </c>
      <c r="R23">
        <f>SUMPRODUCT(('MR Daily'!T35:T211)*('MR Daily'!$A35:$A211&gt;='MR Weekly'!$A23)*('MR Daily'!$A35:$A211&lt;'MR Weekly'!$A24))</f>
        <v>11</v>
      </c>
      <c r="S23">
        <f>SUMPRODUCT(('MR Daily'!U35:U211)*('MR Daily'!$A35:$A211&gt;='MR Weekly'!$A23)*('MR Daily'!$A35:$A211&lt;'MR Weekly'!$A24))</f>
        <v>1</v>
      </c>
      <c r="T23">
        <f>SUMPRODUCT(('MR Daily'!V35:V211)*('MR Daily'!$A35:$A211&gt;='MR Weekly'!$A23)*('MR Daily'!$A35:$A211&lt;'MR Weekly'!$A24))</f>
        <v>1</v>
      </c>
      <c r="U23">
        <f>SUMPRODUCT(('MR Daily'!W35:W211)*('MR Daily'!$A35:$A211&gt;='MR Weekly'!$A23)*('MR Daily'!$A35:$A211&lt;'MR Weekly'!$A24))</f>
        <v>0</v>
      </c>
      <c r="V23">
        <f>SUMPRODUCT(('MR Daily'!X35:X211)*('MR Daily'!$A35:$A211&gt;='MR Weekly'!$A23)*('MR Daily'!$A35:$A211&lt;'MR Weekly'!$A24))</f>
        <v>0</v>
      </c>
      <c r="W23">
        <f>SUMPRODUCT(('MR Daily'!Y35:Y211)*('MR Daily'!$A35:$A211&gt;='MR Weekly'!$A23)*('MR Daily'!$A35:$A211&lt;'MR Weekly'!$A24))</f>
        <v>56</v>
      </c>
      <c r="X23" s="10">
        <f aca="true" t="shared" si="14" ref="X23:X32">P23/W23</f>
        <v>0.375</v>
      </c>
      <c r="Y23" s="11">
        <f aca="true" t="shared" si="15" ref="Y23:Y32">(W23-N23)/W23</f>
        <v>0.6071428571428571</v>
      </c>
    </row>
    <row r="24" spans="1:25" ht="12.75">
      <c r="A24" s="13">
        <v>45019</v>
      </c>
      <c r="B24">
        <f>SUMPRODUCT(('MR Daily'!B36:B212)*('MR Daily'!$A36:$A212&gt;='MR Weekly'!$A24)*('MR Daily'!$A36:$A212&lt;'MR Weekly'!$A25))</f>
        <v>47</v>
      </c>
      <c r="C24">
        <f>SUMPRODUCT(('MR Daily'!C36:C212)*('MR Daily'!$A36:$A212&gt;='MR Weekly'!$A24)*('MR Daily'!$A36:$A212&lt;'MR Weekly'!$A25))</f>
        <v>0</v>
      </c>
      <c r="D24">
        <f>SUMPRODUCT(('MR Daily'!D36:D212)*('MR Daily'!$A36:$A212&gt;='MR Weekly'!$A24)*('MR Daily'!$A36:$A212&lt;'MR Weekly'!$A25))</f>
        <v>6</v>
      </c>
      <c r="E24">
        <f>SUMPRODUCT(('MR Daily'!E36:E212)*('MR Daily'!$A36:$A212&gt;='MR Weekly'!$A24)*('MR Daily'!$A36:$A212&lt;'MR Weekly'!$A25))</f>
        <v>0</v>
      </c>
      <c r="F24">
        <f>SUMPRODUCT(('MR Daily'!F36:F212)*('MR Daily'!$A36:$A212&gt;='MR Weekly'!$A24)*('MR Daily'!$A36:$A212&lt;'MR Weekly'!$A25))</f>
        <v>0</v>
      </c>
      <c r="G24">
        <f>SUMPRODUCT(('MR Daily'!G36:G212)*('MR Daily'!$A36:$A212&gt;='MR Weekly'!$A24)*('MR Daily'!$A36:$A212&lt;'MR Weekly'!$A25))</f>
        <v>0</v>
      </c>
      <c r="H24">
        <f>SUMPRODUCT(('MR Daily'!H36:H212)*('MR Daily'!$A36:$A212&gt;='MR Weekly'!$A24)*('MR Daily'!$A36:$A212&lt;'MR Weekly'!$A25))</f>
        <v>0</v>
      </c>
      <c r="I24">
        <f>SUMPRODUCT(('MR Daily'!I36:I212)*('MR Daily'!$A36:$A212&gt;='MR Weekly'!$A24)*('MR Daily'!$A36:$A212&lt;'MR Weekly'!$A25))</f>
        <v>0</v>
      </c>
      <c r="J24">
        <f>SUMPRODUCT(('MR Daily'!J36:J212)*('MR Daily'!$A36:$A212&gt;='MR Weekly'!$A24)*('MR Daily'!$A36:$A212&lt;'MR Weekly'!$A25))</f>
        <v>0</v>
      </c>
      <c r="K24">
        <f>SUMPRODUCT(('MR Daily'!K36:K212)*('MR Daily'!$A36:$A212&gt;='MR Weekly'!$A24)*('MR Daily'!$A36:$A212&lt;'MR Weekly'!$A25))</f>
        <v>53</v>
      </c>
      <c r="L24" s="10">
        <f t="shared" si="12"/>
        <v>0.11320754716981132</v>
      </c>
      <c r="M24" s="11">
        <f t="shared" si="13"/>
        <v>0.11320754716981132</v>
      </c>
      <c r="N24">
        <f>SUMPRODUCT(('MR Daily'!P36:P212)*('MR Daily'!$A36:$A212&gt;='MR Weekly'!$A24)*('MR Daily'!$A36:$A212&lt;'MR Weekly'!$A25))</f>
        <v>37</v>
      </c>
      <c r="O24">
        <f>SUMPRODUCT(('MR Daily'!Q36:Q212)*('MR Daily'!$A36:$A212&gt;='MR Weekly'!$A24)*('MR Daily'!$A36:$A212&lt;'MR Weekly'!$A25))</f>
        <v>0</v>
      </c>
      <c r="P24">
        <f>SUMPRODUCT(('MR Daily'!R36:R212)*('MR Daily'!$A36:$A212&gt;='MR Weekly'!$A24)*('MR Daily'!$A36:$A212&lt;'MR Weekly'!$A25))</f>
        <v>15</v>
      </c>
      <c r="Q24">
        <f>SUMPRODUCT(('MR Daily'!S36:S212)*('MR Daily'!$A36:$A212&gt;='MR Weekly'!$A24)*('MR Daily'!$A36:$A212&lt;'MR Weekly'!$A25))</f>
        <v>0</v>
      </c>
      <c r="R24">
        <f>SUMPRODUCT(('MR Daily'!T36:T212)*('MR Daily'!$A36:$A212&gt;='MR Weekly'!$A24)*('MR Daily'!$A36:$A212&lt;'MR Weekly'!$A25))</f>
        <v>0</v>
      </c>
      <c r="S24">
        <f>SUMPRODUCT(('MR Daily'!U36:U212)*('MR Daily'!$A36:$A212&gt;='MR Weekly'!$A24)*('MR Daily'!$A36:$A212&lt;'MR Weekly'!$A25))</f>
        <v>0</v>
      </c>
      <c r="T24">
        <f>SUMPRODUCT(('MR Daily'!V36:V212)*('MR Daily'!$A36:$A212&gt;='MR Weekly'!$A24)*('MR Daily'!$A36:$A212&lt;'MR Weekly'!$A25))</f>
        <v>1</v>
      </c>
      <c r="U24">
        <f>SUMPRODUCT(('MR Daily'!W36:W212)*('MR Daily'!$A36:$A212&gt;='MR Weekly'!$A24)*('MR Daily'!$A36:$A212&lt;'MR Weekly'!$A25))</f>
        <v>0</v>
      </c>
      <c r="V24">
        <f>SUMPRODUCT(('MR Daily'!X36:X212)*('MR Daily'!$A36:$A212&gt;='MR Weekly'!$A24)*('MR Daily'!$A36:$A212&lt;'MR Weekly'!$A25))</f>
        <v>0</v>
      </c>
      <c r="W24">
        <f>SUMPRODUCT(('MR Daily'!Y36:Y212)*('MR Daily'!$A36:$A212&gt;='MR Weekly'!$A24)*('MR Daily'!$A36:$A212&lt;'MR Weekly'!$A25))</f>
        <v>53</v>
      </c>
      <c r="X24" s="10">
        <f t="shared" si="14"/>
        <v>0.2830188679245283</v>
      </c>
      <c r="Y24" s="11">
        <f t="shared" si="15"/>
        <v>0.3018867924528302</v>
      </c>
    </row>
    <row r="25" spans="1:25" ht="12.75">
      <c r="A25" s="13">
        <v>45026</v>
      </c>
      <c r="B25">
        <f>SUMPRODUCT(('MR Daily'!B37:B213)*('MR Daily'!$A37:$A213&gt;='MR Weekly'!$A25)*('MR Daily'!$A37:$A213&lt;'MR Weekly'!$A26))</f>
        <v>31</v>
      </c>
      <c r="C25">
        <f>SUMPRODUCT(('MR Daily'!C37:C213)*('MR Daily'!$A37:$A213&gt;='MR Weekly'!$A25)*('MR Daily'!$A37:$A213&lt;'MR Weekly'!$A26))</f>
        <v>0</v>
      </c>
      <c r="D25">
        <f>SUMPRODUCT(('MR Daily'!D37:D213)*('MR Daily'!$A37:$A213&gt;='MR Weekly'!$A25)*('MR Daily'!$A37:$A213&lt;'MR Weekly'!$A26))</f>
        <v>3</v>
      </c>
      <c r="E25">
        <f>SUMPRODUCT(('MR Daily'!E37:E213)*('MR Daily'!$A37:$A213&gt;='MR Weekly'!$A25)*('MR Daily'!$A37:$A213&lt;'MR Weekly'!$A26))</f>
        <v>1</v>
      </c>
      <c r="F25">
        <f>SUMPRODUCT(('MR Daily'!F37:F213)*('MR Daily'!$A37:$A213&gt;='MR Weekly'!$A25)*('MR Daily'!$A37:$A213&lt;'MR Weekly'!$A26))</f>
        <v>0</v>
      </c>
      <c r="G25">
        <f>SUMPRODUCT(('MR Daily'!G37:G213)*('MR Daily'!$A37:$A213&gt;='MR Weekly'!$A25)*('MR Daily'!$A37:$A213&lt;'MR Weekly'!$A26))</f>
        <v>0</v>
      </c>
      <c r="H25">
        <f>SUMPRODUCT(('MR Daily'!H37:H213)*('MR Daily'!$A37:$A213&gt;='MR Weekly'!$A25)*('MR Daily'!$A37:$A213&lt;'MR Weekly'!$A26))</f>
        <v>0</v>
      </c>
      <c r="I25">
        <f>SUMPRODUCT(('MR Daily'!I37:I213)*('MR Daily'!$A37:$A213&gt;='MR Weekly'!$A25)*('MR Daily'!$A37:$A213&lt;'MR Weekly'!$A26))</f>
        <v>0</v>
      </c>
      <c r="J25">
        <f>SUMPRODUCT(('MR Daily'!J37:J213)*('MR Daily'!$A37:$A213&gt;='MR Weekly'!$A25)*('MR Daily'!$A37:$A213&lt;'MR Weekly'!$A26))</f>
        <v>0</v>
      </c>
      <c r="K25">
        <f>SUMPRODUCT(('MR Daily'!K37:K213)*('MR Daily'!$A37:$A213&gt;='MR Weekly'!$A25)*('MR Daily'!$A37:$A213&lt;'MR Weekly'!$A26))</f>
        <v>35</v>
      </c>
      <c r="L25" s="10">
        <f t="shared" si="12"/>
        <v>0.08571428571428572</v>
      </c>
      <c r="M25" s="11">
        <f t="shared" si="13"/>
        <v>0.11428571428571428</v>
      </c>
      <c r="N25">
        <f>SUMPRODUCT(('MR Daily'!P37:P213)*('MR Daily'!$A37:$A213&gt;='MR Weekly'!$A25)*('MR Daily'!$A37:$A213&lt;'MR Weekly'!$A26))</f>
        <v>30</v>
      </c>
      <c r="O25">
        <f>SUMPRODUCT(('MR Daily'!Q37:Q213)*('MR Daily'!$A37:$A213&gt;='MR Weekly'!$A25)*('MR Daily'!$A37:$A213&lt;'MR Weekly'!$A26))</f>
        <v>0</v>
      </c>
      <c r="P25">
        <f>SUMPRODUCT(('MR Daily'!R37:R213)*('MR Daily'!$A37:$A213&gt;='MR Weekly'!$A25)*('MR Daily'!$A37:$A213&lt;'MR Weekly'!$A26))</f>
        <v>5</v>
      </c>
      <c r="Q25">
        <f>SUMPRODUCT(('MR Daily'!S37:S213)*('MR Daily'!$A37:$A213&gt;='MR Weekly'!$A25)*('MR Daily'!$A37:$A213&lt;'MR Weekly'!$A26))</f>
        <v>0</v>
      </c>
      <c r="R25">
        <f>SUMPRODUCT(('MR Daily'!T37:T213)*('MR Daily'!$A37:$A213&gt;='MR Weekly'!$A25)*('MR Daily'!$A37:$A213&lt;'MR Weekly'!$A26))</f>
        <v>0</v>
      </c>
      <c r="S25">
        <f>SUMPRODUCT(('MR Daily'!U37:U213)*('MR Daily'!$A37:$A213&gt;='MR Weekly'!$A25)*('MR Daily'!$A37:$A213&lt;'MR Weekly'!$A26))</f>
        <v>0</v>
      </c>
      <c r="T25">
        <f>SUMPRODUCT(('MR Daily'!V37:V213)*('MR Daily'!$A37:$A213&gt;='MR Weekly'!$A25)*('MR Daily'!$A37:$A213&lt;'MR Weekly'!$A26))</f>
        <v>0</v>
      </c>
      <c r="U25">
        <f>SUMPRODUCT(('MR Daily'!W37:W213)*('MR Daily'!$A37:$A213&gt;='MR Weekly'!$A25)*('MR Daily'!$A37:$A213&lt;'MR Weekly'!$A26))</f>
        <v>0</v>
      </c>
      <c r="V25">
        <f>SUMPRODUCT(('MR Daily'!X37:X213)*('MR Daily'!$A37:$A213&gt;='MR Weekly'!$A25)*('MR Daily'!$A37:$A213&lt;'MR Weekly'!$A26))</f>
        <v>0</v>
      </c>
      <c r="W25">
        <f>SUMPRODUCT(('MR Daily'!Y37:Y213)*('MR Daily'!$A37:$A213&gt;='MR Weekly'!$A25)*('MR Daily'!$A37:$A213&lt;'MR Weekly'!$A26))</f>
        <v>35</v>
      </c>
      <c r="X25" s="10">
        <f t="shared" si="14"/>
        <v>0.14285714285714285</v>
      </c>
      <c r="Y25" s="11">
        <f t="shared" si="15"/>
        <v>0.14285714285714285</v>
      </c>
    </row>
    <row r="26" spans="1:25" ht="12.75">
      <c r="A26" s="13">
        <v>45033</v>
      </c>
      <c r="B26">
        <f>SUMPRODUCT(('MR Daily'!B38:B214)*('MR Daily'!$A38:$A214&gt;='MR Weekly'!$A26)*('MR Daily'!$A38:$A214&lt;'MR Weekly'!$A27))</f>
        <v>34</v>
      </c>
      <c r="C26">
        <f>SUMPRODUCT(('MR Daily'!C38:C214)*('MR Daily'!$A38:$A214&gt;='MR Weekly'!$A26)*('MR Daily'!$A38:$A214&lt;'MR Weekly'!$A27))</f>
        <v>0</v>
      </c>
      <c r="D26">
        <f>SUMPRODUCT(('MR Daily'!D38:D214)*('MR Daily'!$A38:$A214&gt;='MR Weekly'!$A26)*('MR Daily'!$A38:$A214&lt;'MR Weekly'!$A27))</f>
        <v>0</v>
      </c>
      <c r="E26">
        <f>SUMPRODUCT(('MR Daily'!E38:E214)*('MR Daily'!$A38:$A214&gt;='MR Weekly'!$A26)*('MR Daily'!$A38:$A214&lt;'MR Weekly'!$A27))</f>
        <v>0</v>
      </c>
      <c r="F26">
        <f>SUMPRODUCT(('MR Daily'!F38:F214)*('MR Daily'!$A38:$A214&gt;='MR Weekly'!$A26)*('MR Daily'!$A38:$A214&lt;'MR Weekly'!$A27))</f>
        <v>0</v>
      </c>
      <c r="G26">
        <f>SUMPRODUCT(('MR Daily'!G38:G214)*('MR Daily'!$A38:$A214&gt;='MR Weekly'!$A26)*('MR Daily'!$A38:$A214&lt;'MR Weekly'!$A27))</f>
        <v>0</v>
      </c>
      <c r="H26">
        <f>SUMPRODUCT(('MR Daily'!H38:H214)*('MR Daily'!$A38:$A214&gt;='MR Weekly'!$A26)*('MR Daily'!$A38:$A214&lt;'MR Weekly'!$A27))</f>
        <v>0</v>
      </c>
      <c r="I26">
        <f>SUMPRODUCT(('MR Daily'!I38:I214)*('MR Daily'!$A38:$A214&gt;='MR Weekly'!$A26)*('MR Daily'!$A38:$A214&lt;'MR Weekly'!$A27))</f>
        <v>0</v>
      </c>
      <c r="J26">
        <f>SUMPRODUCT(('MR Daily'!J38:J214)*('MR Daily'!$A38:$A214&gt;='MR Weekly'!$A26)*('MR Daily'!$A38:$A214&lt;'MR Weekly'!$A27))</f>
        <v>0</v>
      </c>
      <c r="K26">
        <f>SUMPRODUCT(('MR Daily'!K38:K214)*('MR Daily'!$A38:$A214&gt;='MR Weekly'!$A26)*('MR Daily'!$A38:$A214&lt;'MR Weekly'!$A27))</f>
        <v>34</v>
      </c>
      <c r="L26" s="10">
        <f t="shared" si="12"/>
        <v>0</v>
      </c>
      <c r="M26" s="11">
        <f t="shared" si="13"/>
        <v>0</v>
      </c>
      <c r="N26">
        <f>SUMPRODUCT(('MR Daily'!P38:P214)*('MR Daily'!$A38:$A214&gt;='MR Weekly'!$A26)*('MR Daily'!$A38:$A214&lt;'MR Weekly'!$A27))</f>
        <v>27</v>
      </c>
      <c r="O26">
        <f>SUMPRODUCT(('MR Daily'!Q38:Q214)*('MR Daily'!$A38:$A214&gt;='MR Weekly'!$A26)*('MR Daily'!$A38:$A214&lt;'MR Weekly'!$A27))</f>
        <v>0</v>
      </c>
      <c r="P26">
        <f>SUMPRODUCT(('MR Daily'!R38:R214)*('MR Daily'!$A38:$A214&gt;='MR Weekly'!$A26)*('MR Daily'!$A38:$A214&lt;'MR Weekly'!$A27))</f>
        <v>7</v>
      </c>
      <c r="Q26">
        <f>SUMPRODUCT(('MR Daily'!S38:S214)*('MR Daily'!$A38:$A214&gt;='MR Weekly'!$A26)*('MR Daily'!$A38:$A214&lt;'MR Weekly'!$A27))</f>
        <v>0</v>
      </c>
      <c r="R26">
        <f>SUMPRODUCT(('MR Daily'!T38:T214)*('MR Daily'!$A38:$A214&gt;='MR Weekly'!$A26)*('MR Daily'!$A38:$A214&lt;'MR Weekly'!$A27))</f>
        <v>0</v>
      </c>
      <c r="S26">
        <f>SUMPRODUCT(('MR Daily'!U38:U214)*('MR Daily'!$A38:$A214&gt;='MR Weekly'!$A26)*('MR Daily'!$A38:$A214&lt;'MR Weekly'!$A27))</f>
        <v>0</v>
      </c>
      <c r="T26">
        <f>SUMPRODUCT(('MR Daily'!V38:V214)*('MR Daily'!$A38:$A214&gt;='MR Weekly'!$A26)*('MR Daily'!$A38:$A214&lt;'MR Weekly'!$A27))</f>
        <v>0</v>
      </c>
      <c r="U26">
        <f>SUMPRODUCT(('MR Daily'!W38:W214)*('MR Daily'!$A38:$A214&gt;='MR Weekly'!$A26)*('MR Daily'!$A38:$A214&lt;'MR Weekly'!$A27))</f>
        <v>0</v>
      </c>
      <c r="V26">
        <f>SUMPRODUCT(('MR Daily'!X38:X214)*('MR Daily'!$A38:$A214&gt;='MR Weekly'!$A26)*('MR Daily'!$A38:$A214&lt;'MR Weekly'!$A27))</f>
        <v>0</v>
      </c>
      <c r="W26">
        <f>SUMPRODUCT(('MR Daily'!Y38:Y214)*('MR Daily'!$A38:$A214&gt;='MR Weekly'!$A26)*('MR Daily'!$A38:$A214&lt;'MR Weekly'!$A27))</f>
        <v>34</v>
      </c>
      <c r="X26" s="10">
        <f t="shared" si="14"/>
        <v>0.20588235294117646</v>
      </c>
      <c r="Y26" s="11">
        <f t="shared" si="15"/>
        <v>0.20588235294117646</v>
      </c>
    </row>
    <row r="27" spans="1:25" ht="12.75">
      <c r="A27" s="13">
        <v>45040</v>
      </c>
      <c r="B27">
        <f>SUMPRODUCT(('MR Daily'!B39:B215)*('MR Daily'!$A39:$A215&gt;='MR Weekly'!$A27)*('MR Daily'!$A39:$A215&lt;'MR Weekly'!$A28))</f>
        <v>24</v>
      </c>
      <c r="C27">
        <f>SUMPRODUCT(('MR Daily'!C39:C215)*('MR Daily'!$A39:$A215&gt;='MR Weekly'!$A27)*('MR Daily'!$A39:$A215&lt;'MR Weekly'!$A28))</f>
        <v>0</v>
      </c>
      <c r="D27">
        <f>SUMPRODUCT(('MR Daily'!D39:D215)*('MR Daily'!$A39:$A215&gt;='MR Weekly'!$A27)*('MR Daily'!$A39:$A215&lt;'MR Weekly'!$A28))</f>
        <v>7</v>
      </c>
      <c r="E27">
        <f>SUMPRODUCT(('MR Daily'!E39:E215)*('MR Daily'!$A39:$A215&gt;='MR Weekly'!$A27)*('MR Daily'!$A39:$A215&lt;'MR Weekly'!$A28))</f>
        <v>0</v>
      </c>
      <c r="F27">
        <f>SUMPRODUCT(('MR Daily'!F39:F215)*('MR Daily'!$A39:$A215&gt;='MR Weekly'!$A27)*('MR Daily'!$A39:$A215&lt;'MR Weekly'!$A28))</f>
        <v>0</v>
      </c>
      <c r="G27">
        <f>SUMPRODUCT(('MR Daily'!G39:G215)*('MR Daily'!$A39:$A215&gt;='MR Weekly'!$A27)*('MR Daily'!$A39:$A215&lt;'MR Weekly'!$A28))</f>
        <v>0</v>
      </c>
      <c r="H27">
        <f>SUMPRODUCT(('MR Daily'!H39:H215)*('MR Daily'!$A39:$A215&gt;='MR Weekly'!$A27)*('MR Daily'!$A39:$A215&lt;'MR Weekly'!$A28))</f>
        <v>0</v>
      </c>
      <c r="I27">
        <f>SUMPRODUCT(('MR Daily'!I39:I215)*('MR Daily'!$A39:$A215&gt;='MR Weekly'!$A27)*('MR Daily'!$A39:$A215&lt;'MR Weekly'!$A28))</f>
        <v>2</v>
      </c>
      <c r="J27">
        <f>SUMPRODUCT(('MR Daily'!J39:J215)*('MR Daily'!$A39:$A215&gt;='MR Weekly'!$A27)*('MR Daily'!$A39:$A215&lt;'MR Weekly'!$A28))</f>
        <v>0</v>
      </c>
      <c r="K27">
        <f>SUMPRODUCT(('MR Daily'!K39:K215)*('MR Daily'!$A39:$A215&gt;='MR Weekly'!$A27)*('MR Daily'!$A39:$A215&lt;'MR Weekly'!$A28))</f>
        <v>33</v>
      </c>
      <c r="L27" s="10">
        <f t="shared" si="12"/>
        <v>0.21212121212121213</v>
      </c>
      <c r="M27" s="11">
        <f t="shared" si="13"/>
        <v>0.2727272727272727</v>
      </c>
      <c r="N27">
        <f>SUMPRODUCT(('MR Daily'!P39:P215)*('MR Daily'!$A39:$A215&gt;='MR Weekly'!$A27)*('MR Daily'!$A39:$A215&lt;'MR Weekly'!$A28))</f>
        <v>27</v>
      </c>
      <c r="O27">
        <f>SUMPRODUCT(('MR Daily'!Q39:Q215)*('MR Daily'!$A39:$A215&gt;='MR Weekly'!$A27)*('MR Daily'!$A39:$A215&lt;'MR Weekly'!$A28))</f>
        <v>0</v>
      </c>
      <c r="P27">
        <f>SUMPRODUCT(('MR Daily'!R39:R215)*('MR Daily'!$A39:$A215&gt;='MR Weekly'!$A27)*('MR Daily'!$A39:$A215&lt;'MR Weekly'!$A28))</f>
        <v>5</v>
      </c>
      <c r="Q27">
        <f>SUMPRODUCT(('MR Daily'!S39:S215)*('MR Daily'!$A39:$A215&gt;='MR Weekly'!$A27)*('MR Daily'!$A39:$A215&lt;'MR Weekly'!$A28))</f>
        <v>0</v>
      </c>
      <c r="R27">
        <f>SUMPRODUCT(('MR Daily'!T39:T215)*('MR Daily'!$A39:$A215&gt;='MR Weekly'!$A27)*('MR Daily'!$A39:$A215&lt;'MR Weekly'!$A28))</f>
        <v>0</v>
      </c>
      <c r="S27">
        <f>SUMPRODUCT(('MR Daily'!U39:U215)*('MR Daily'!$A39:$A215&gt;='MR Weekly'!$A27)*('MR Daily'!$A39:$A215&lt;'MR Weekly'!$A28))</f>
        <v>0</v>
      </c>
      <c r="T27">
        <f>SUMPRODUCT(('MR Daily'!V39:V215)*('MR Daily'!$A39:$A215&gt;='MR Weekly'!$A27)*('MR Daily'!$A39:$A215&lt;'MR Weekly'!$A28))</f>
        <v>1</v>
      </c>
      <c r="U27">
        <f>SUMPRODUCT(('MR Daily'!W39:W215)*('MR Daily'!$A39:$A215&gt;='MR Weekly'!$A27)*('MR Daily'!$A39:$A215&lt;'MR Weekly'!$A28))</f>
        <v>0</v>
      </c>
      <c r="V27">
        <f>SUMPRODUCT(('MR Daily'!X39:X215)*('MR Daily'!$A39:$A215&gt;='MR Weekly'!$A27)*('MR Daily'!$A39:$A215&lt;'MR Weekly'!$A28))</f>
        <v>0</v>
      </c>
      <c r="W27">
        <f>SUMPRODUCT(('MR Daily'!Y39:Y215)*('MR Daily'!$A39:$A215&gt;='MR Weekly'!$A27)*('MR Daily'!$A39:$A215&lt;'MR Weekly'!$A28))</f>
        <v>33</v>
      </c>
      <c r="X27" s="10">
        <f t="shared" si="14"/>
        <v>0.15151515151515152</v>
      </c>
      <c r="Y27" s="11">
        <f t="shared" si="15"/>
        <v>0.18181818181818182</v>
      </c>
    </row>
    <row r="28" spans="1:25" ht="12.75">
      <c r="A28" s="13">
        <v>45047</v>
      </c>
      <c r="B28">
        <f>SUMPRODUCT(('MR Daily'!B40:B216)*('MR Daily'!$A40:$A216&gt;='MR Weekly'!$A28)*('MR Daily'!$A40:$A216&lt;'MR Weekly'!$A29))</f>
        <v>23</v>
      </c>
      <c r="C28">
        <f>SUMPRODUCT(('MR Daily'!C40:C216)*('MR Daily'!$A40:$A216&gt;='MR Weekly'!$A28)*('MR Daily'!$A40:$A216&lt;'MR Weekly'!$A29))</f>
        <v>0</v>
      </c>
      <c r="D28">
        <f>SUMPRODUCT(('MR Daily'!D40:D216)*('MR Daily'!$A40:$A216&gt;='MR Weekly'!$A28)*('MR Daily'!$A40:$A216&lt;'MR Weekly'!$A29))</f>
        <v>4</v>
      </c>
      <c r="E28">
        <f>SUMPRODUCT(('MR Daily'!E40:E216)*('MR Daily'!$A40:$A216&gt;='MR Weekly'!$A28)*('MR Daily'!$A40:$A216&lt;'MR Weekly'!$A29))</f>
        <v>0</v>
      </c>
      <c r="F28">
        <f>SUMPRODUCT(('MR Daily'!F40:F216)*('MR Daily'!$A40:$A216&gt;='MR Weekly'!$A28)*('MR Daily'!$A40:$A216&lt;'MR Weekly'!$A29))</f>
        <v>0</v>
      </c>
      <c r="G28">
        <f>SUMPRODUCT(('MR Daily'!G40:G216)*('MR Daily'!$A40:$A216&gt;='MR Weekly'!$A28)*('MR Daily'!$A40:$A216&lt;'MR Weekly'!$A29))</f>
        <v>4</v>
      </c>
      <c r="H28">
        <f>SUMPRODUCT(('MR Daily'!H40:H216)*('MR Daily'!$A40:$A216&gt;='MR Weekly'!$A28)*('MR Daily'!$A40:$A216&lt;'MR Weekly'!$A29))</f>
        <v>0</v>
      </c>
      <c r="I28">
        <f>SUMPRODUCT(('MR Daily'!I40:I216)*('MR Daily'!$A40:$A216&gt;='MR Weekly'!$A28)*('MR Daily'!$A40:$A216&lt;'MR Weekly'!$A29))</f>
        <v>0</v>
      </c>
      <c r="J28">
        <f>SUMPRODUCT(('MR Daily'!J40:J216)*('MR Daily'!$A40:$A216&gt;='MR Weekly'!$A28)*('MR Daily'!$A40:$A216&lt;'MR Weekly'!$A29))</f>
        <v>0</v>
      </c>
      <c r="K28">
        <f>SUMPRODUCT(('MR Daily'!K40:K216)*('MR Daily'!$A40:$A216&gt;='MR Weekly'!$A28)*('MR Daily'!$A40:$A216&lt;'MR Weekly'!$A29))</f>
        <v>31</v>
      </c>
      <c r="L28" s="10">
        <f t="shared" si="12"/>
        <v>0.12903225806451613</v>
      </c>
      <c r="M28" s="11">
        <f t="shared" si="13"/>
        <v>0.25806451612903225</v>
      </c>
      <c r="N28">
        <f>SUMPRODUCT(('MR Daily'!P40:P216)*('MR Daily'!$A40:$A216&gt;='MR Weekly'!$A28)*('MR Daily'!$A40:$A216&lt;'MR Weekly'!$A29))</f>
        <v>23</v>
      </c>
      <c r="O28">
        <f>SUMPRODUCT(('MR Daily'!Q40:Q216)*('MR Daily'!$A40:$A216&gt;='MR Weekly'!$A28)*('MR Daily'!$A40:$A216&lt;'MR Weekly'!$A29))</f>
        <v>0</v>
      </c>
      <c r="P28">
        <f>SUMPRODUCT(('MR Daily'!R40:R216)*('MR Daily'!$A40:$A216&gt;='MR Weekly'!$A28)*('MR Daily'!$A40:$A216&lt;'MR Weekly'!$A29))</f>
        <v>6</v>
      </c>
      <c r="Q28">
        <f>SUMPRODUCT(('MR Daily'!S40:S216)*('MR Daily'!$A40:$A216&gt;='MR Weekly'!$A28)*('MR Daily'!$A40:$A216&lt;'MR Weekly'!$A29))</f>
        <v>0</v>
      </c>
      <c r="R28">
        <f>SUMPRODUCT(('MR Daily'!T40:T216)*('MR Daily'!$A40:$A216&gt;='MR Weekly'!$A28)*('MR Daily'!$A40:$A216&lt;'MR Weekly'!$A29))</f>
        <v>0</v>
      </c>
      <c r="S28">
        <f>SUMPRODUCT(('MR Daily'!U40:U216)*('MR Daily'!$A40:$A216&gt;='MR Weekly'!$A28)*('MR Daily'!$A40:$A216&lt;'MR Weekly'!$A29))</f>
        <v>2</v>
      </c>
      <c r="T28">
        <f>SUMPRODUCT(('MR Daily'!V40:V216)*('MR Daily'!$A40:$A216&gt;='MR Weekly'!$A28)*('MR Daily'!$A40:$A216&lt;'MR Weekly'!$A29))</f>
        <v>0</v>
      </c>
      <c r="U28">
        <f>SUMPRODUCT(('MR Daily'!W40:W216)*('MR Daily'!$A40:$A216&gt;='MR Weekly'!$A28)*('MR Daily'!$A40:$A216&lt;'MR Weekly'!$A29))</f>
        <v>0</v>
      </c>
      <c r="V28">
        <f>SUMPRODUCT(('MR Daily'!X40:X216)*('MR Daily'!$A40:$A216&gt;='MR Weekly'!$A28)*('MR Daily'!$A40:$A216&lt;'MR Weekly'!$A29))</f>
        <v>0</v>
      </c>
      <c r="W28">
        <f>SUMPRODUCT(('MR Daily'!Y40:Y216)*('MR Daily'!$A40:$A216&gt;='MR Weekly'!$A28)*('MR Daily'!$A40:$A216&lt;'MR Weekly'!$A29))</f>
        <v>31</v>
      </c>
      <c r="X28" s="10">
        <f t="shared" si="14"/>
        <v>0.1935483870967742</v>
      </c>
      <c r="Y28" s="11">
        <f t="shared" si="15"/>
        <v>0.25806451612903225</v>
      </c>
    </row>
    <row r="29" spans="1:25" ht="12.75">
      <c r="A29" s="13">
        <v>45054</v>
      </c>
      <c r="B29">
        <f>SUMPRODUCT(('MR Daily'!B41:B217)*('MR Daily'!$A41:$A217&gt;='MR Weekly'!$A29)*('MR Daily'!$A41:$A217&lt;'MR Weekly'!$A30))</f>
        <v>40</v>
      </c>
      <c r="C29">
        <f>SUMPRODUCT(('MR Daily'!C41:C217)*('MR Daily'!$A41:$A217&gt;='MR Weekly'!$A29)*('MR Daily'!$A41:$A217&lt;'MR Weekly'!$A30))</f>
        <v>0</v>
      </c>
      <c r="D29">
        <f>SUMPRODUCT(('MR Daily'!D41:D217)*('MR Daily'!$A41:$A217&gt;='MR Weekly'!$A29)*('MR Daily'!$A41:$A217&lt;'MR Weekly'!$A30))</f>
        <v>4</v>
      </c>
      <c r="E29">
        <f>SUMPRODUCT(('MR Daily'!E41:E217)*('MR Daily'!$A41:$A217&gt;='MR Weekly'!$A29)*('MR Daily'!$A41:$A217&lt;'MR Weekly'!$A30))</f>
        <v>0</v>
      </c>
      <c r="F29">
        <f>SUMPRODUCT(('MR Daily'!F41:F217)*('MR Daily'!$A41:$A217&gt;='MR Weekly'!$A29)*('MR Daily'!$A41:$A217&lt;'MR Weekly'!$A30))</f>
        <v>0</v>
      </c>
      <c r="G29">
        <f>SUMPRODUCT(('MR Daily'!G41:G217)*('MR Daily'!$A41:$A217&gt;='MR Weekly'!$A29)*('MR Daily'!$A41:$A217&lt;'MR Weekly'!$A30))</f>
        <v>0</v>
      </c>
      <c r="H29">
        <f>SUMPRODUCT(('MR Daily'!H41:H217)*('MR Daily'!$A41:$A217&gt;='MR Weekly'!$A29)*('MR Daily'!$A41:$A217&lt;'MR Weekly'!$A30))</f>
        <v>0</v>
      </c>
      <c r="I29">
        <f>SUMPRODUCT(('MR Daily'!I41:I217)*('MR Daily'!$A41:$A217&gt;='MR Weekly'!$A29)*('MR Daily'!$A41:$A217&lt;'MR Weekly'!$A30))</f>
        <v>0</v>
      </c>
      <c r="J29">
        <f>SUMPRODUCT(('MR Daily'!J41:J217)*('MR Daily'!$A41:$A217&gt;='MR Weekly'!$A29)*('MR Daily'!$A41:$A217&lt;'MR Weekly'!$A30))</f>
        <v>0</v>
      </c>
      <c r="K29">
        <f>SUMPRODUCT(('MR Daily'!K41:K217)*('MR Daily'!$A41:$A217&gt;='MR Weekly'!$A29)*('MR Daily'!$A41:$A217&lt;'MR Weekly'!$A30))</f>
        <v>44</v>
      </c>
      <c r="L29" s="10">
        <f t="shared" si="12"/>
        <v>0.09090909090909091</v>
      </c>
      <c r="M29" s="11">
        <f t="shared" si="13"/>
        <v>0.09090909090909091</v>
      </c>
      <c r="N29">
        <f>SUMPRODUCT(('MR Daily'!P41:P217)*('MR Daily'!$A41:$A217&gt;='MR Weekly'!$A29)*('MR Daily'!$A41:$A217&lt;'MR Weekly'!$A30))</f>
        <v>24</v>
      </c>
      <c r="O29">
        <f>SUMPRODUCT(('MR Daily'!Q41:Q217)*('MR Daily'!$A41:$A217&gt;='MR Weekly'!$A29)*('MR Daily'!$A41:$A217&lt;'MR Weekly'!$A30))</f>
        <v>0</v>
      </c>
      <c r="P29">
        <f>SUMPRODUCT(('MR Daily'!R41:R217)*('MR Daily'!$A41:$A217&gt;='MR Weekly'!$A29)*('MR Daily'!$A41:$A217&lt;'MR Weekly'!$A30))</f>
        <v>14</v>
      </c>
      <c r="Q29">
        <f>SUMPRODUCT(('MR Daily'!S41:S217)*('MR Daily'!$A41:$A217&gt;='MR Weekly'!$A29)*('MR Daily'!$A41:$A217&lt;'MR Weekly'!$A30))</f>
        <v>0</v>
      </c>
      <c r="R29">
        <f>SUMPRODUCT(('MR Daily'!T41:T217)*('MR Daily'!$A41:$A217&gt;='MR Weekly'!$A29)*('MR Daily'!$A41:$A217&lt;'MR Weekly'!$A30))</f>
        <v>0</v>
      </c>
      <c r="S29">
        <f>SUMPRODUCT(('MR Daily'!U41:U217)*('MR Daily'!$A41:$A217&gt;='MR Weekly'!$A29)*('MR Daily'!$A41:$A217&lt;'MR Weekly'!$A30))</f>
        <v>0</v>
      </c>
      <c r="T29">
        <f>SUMPRODUCT(('MR Daily'!V41:V217)*('MR Daily'!$A41:$A217&gt;='MR Weekly'!$A29)*('MR Daily'!$A41:$A217&lt;'MR Weekly'!$A30))</f>
        <v>6</v>
      </c>
      <c r="U29">
        <f>SUMPRODUCT(('MR Daily'!W41:W217)*('MR Daily'!$A41:$A217&gt;='MR Weekly'!$A29)*('MR Daily'!$A41:$A217&lt;'MR Weekly'!$A30))</f>
        <v>0</v>
      </c>
      <c r="V29">
        <f>SUMPRODUCT(('MR Daily'!X41:X217)*('MR Daily'!$A41:$A217&gt;='MR Weekly'!$A29)*('MR Daily'!$A41:$A217&lt;'MR Weekly'!$A30))</f>
        <v>0</v>
      </c>
      <c r="W29">
        <f>SUMPRODUCT(('MR Daily'!Y41:Y217)*('MR Daily'!$A41:$A217&gt;='MR Weekly'!$A29)*('MR Daily'!$A41:$A217&lt;'MR Weekly'!$A30))</f>
        <v>44</v>
      </c>
      <c r="X29" s="10">
        <f t="shared" si="14"/>
        <v>0.3181818181818182</v>
      </c>
      <c r="Y29" s="11">
        <f t="shared" si="15"/>
        <v>0.45454545454545453</v>
      </c>
    </row>
    <row r="30" spans="1:25" ht="12.75">
      <c r="A30" s="13">
        <v>45061</v>
      </c>
      <c r="B30">
        <f>SUMPRODUCT(('MR Daily'!B42:B218)*('MR Daily'!$A42:$A218&gt;='MR Weekly'!$A30)*('MR Daily'!$A42:$A218&lt;'MR Weekly'!$A31))</f>
        <v>36</v>
      </c>
      <c r="C30">
        <f>SUMPRODUCT(('MR Daily'!C42:C218)*('MR Daily'!$A42:$A218&gt;='MR Weekly'!$A30)*('MR Daily'!$A42:$A218&lt;'MR Weekly'!$A31))</f>
        <v>0</v>
      </c>
      <c r="D30">
        <f>SUMPRODUCT(('MR Daily'!D42:D218)*('MR Daily'!$A42:$A218&gt;='MR Weekly'!$A30)*('MR Daily'!$A42:$A218&lt;'MR Weekly'!$A31))</f>
        <v>6</v>
      </c>
      <c r="E30">
        <f>SUMPRODUCT(('MR Daily'!E42:E218)*('MR Daily'!$A42:$A218&gt;='MR Weekly'!$A30)*('MR Daily'!$A42:$A218&lt;'MR Weekly'!$A31))</f>
        <v>0</v>
      </c>
      <c r="F30">
        <f>SUMPRODUCT(('MR Daily'!F42:F218)*('MR Daily'!$A42:$A218&gt;='MR Weekly'!$A30)*('MR Daily'!$A42:$A218&lt;'MR Weekly'!$A31))</f>
        <v>0</v>
      </c>
      <c r="G30">
        <f>SUMPRODUCT(('MR Daily'!G42:G218)*('MR Daily'!$A42:$A218&gt;='MR Weekly'!$A30)*('MR Daily'!$A42:$A218&lt;'MR Weekly'!$A31))</f>
        <v>3</v>
      </c>
      <c r="H30">
        <f>SUMPRODUCT(('MR Daily'!H42:H218)*('MR Daily'!$A42:$A218&gt;='MR Weekly'!$A30)*('MR Daily'!$A42:$A218&lt;'MR Weekly'!$A31))</f>
        <v>1</v>
      </c>
      <c r="I30">
        <f>SUMPRODUCT(('MR Daily'!I42:I218)*('MR Daily'!$A42:$A218&gt;='MR Weekly'!$A30)*('MR Daily'!$A42:$A218&lt;'MR Weekly'!$A31))</f>
        <v>0</v>
      </c>
      <c r="J30">
        <f>SUMPRODUCT(('MR Daily'!J42:J218)*('MR Daily'!$A42:$A218&gt;='MR Weekly'!$A30)*('MR Daily'!$A42:$A218&lt;'MR Weekly'!$A31))</f>
        <v>0</v>
      </c>
      <c r="K30">
        <f>SUMPRODUCT(('MR Daily'!K42:K218)*('MR Daily'!$A42:$A218&gt;='MR Weekly'!$A30)*('MR Daily'!$A42:$A218&lt;'MR Weekly'!$A31))</f>
        <v>46</v>
      </c>
      <c r="L30" s="10">
        <f t="shared" si="12"/>
        <v>0.13043478260869565</v>
      </c>
      <c r="M30" s="11">
        <f t="shared" si="13"/>
        <v>0.21739130434782608</v>
      </c>
      <c r="N30">
        <f>SUMPRODUCT(('MR Daily'!P42:P218)*('MR Daily'!$A42:$A218&gt;='MR Weekly'!$A30)*('MR Daily'!$A42:$A218&lt;'MR Weekly'!$A31))</f>
        <v>31</v>
      </c>
      <c r="O30">
        <f>SUMPRODUCT(('MR Daily'!Q42:Q218)*('MR Daily'!$A42:$A218&gt;='MR Weekly'!$A30)*('MR Daily'!$A42:$A218&lt;'MR Weekly'!$A31))</f>
        <v>0</v>
      </c>
      <c r="P30">
        <f>SUMPRODUCT(('MR Daily'!R42:R218)*('MR Daily'!$A42:$A218&gt;='MR Weekly'!$A30)*('MR Daily'!$A42:$A218&lt;'MR Weekly'!$A31))</f>
        <v>8</v>
      </c>
      <c r="Q30">
        <f>SUMPRODUCT(('MR Daily'!S42:S218)*('MR Daily'!$A42:$A218&gt;='MR Weekly'!$A30)*('MR Daily'!$A42:$A218&lt;'MR Weekly'!$A31))</f>
        <v>0</v>
      </c>
      <c r="R30">
        <f>SUMPRODUCT(('MR Daily'!T42:T218)*('MR Daily'!$A42:$A218&gt;='MR Weekly'!$A30)*('MR Daily'!$A42:$A218&lt;'MR Weekly'!$A31))</f>
        <v>0</v>
      </c>
      <c r="S30">
        <f>SUMPRODUCT(('MR Daily'!U42:U218)*('MR Daily'!$A42:$A218&gt;='MR Weekly'!$A30)*('MR Daily'!$A42:$A218&lt;'MR Weekly'!$A31))</f>
        <v>6</v>
      </c>
      <c r="T30">
        <f>SUMPRODUCT(('MR Daily'!V42:V218)*('MR Daily'!$A42:$A218&gt;='MR Weekly'!$A30)*('MR Daily'!$A42:$A218&lt;'MR Weekly'!$A31))</f>
        <v>1</v>
      </c>
      <c r="U30">
        <f>SUMPRODUCT(('MR Daily'!W42:W218)*('MR Daily'!$A42:$A218&gt;='MR Weekly'!$A30)*('MR Daily'!$A42:$A218&lt;'MR Weekly'!$A31))</f>
        <v>0</v>
      </c>
      <c r="V30">
        <f>SUMPRODUCT(('MR Daily'!X42:X218)*('MR Daily'!$A42:$A218&gt;='MR Weekly'!$A30)*('MR Daily'!$A42:$A218&lt;'MR Weekly'!$A31))</f>
        <v>0</v>
      </c>
      <c r="W30">
        <f>SUMPRODUCT(('MR Daily'!Y42:Y218)*('MR Daily'!$A42:$A218&gt;='MR Weekly'!$A30)*('MR Daily'!$A42:$A218&lt;'MR Weekly'!$A31))</f>
        <v>46</v>
      </c>
      <c r="X30" s="10">
        <f t="shared" si="14"/>
        <v>0.17391304347826086</v>
      </c>
      <c r="Y30" s="11">
        <f t="shared" si="15"/>
        <v>0.32608695652173914</v>
      </c>
    </row>
    <row r="31" spans="1:25" ht="12.75">
      <c r="A31" s="13">
        <v>45068</v>
      </c>
      <c r="B31">
        <f>SUMPRODUCT(('MR Daily'!B43:B219)*('MR Daily'!$A43:$A219&gt;='MR Weekly'!$A31)*('MR Daily'!$A43:$A219&lt;'MR Weekly'!$A32))</f>
        <v>41</v>
      </c>
      <c r="C31">
        <f>SUMPRODUCT(('MR Daily'!C43:C219)*('MR Daily'!$A43:$A219&gt;='MR Weekly'!$A31)*('MR Daily'!$A43:$A219&lt;'MR Weekly'!$A32))</f>
        <v>0</v>
      </c>
      <c r="D31">
        <f>SUMPRODUCT(('MR Daily'!D43:D219)*('MR Daily'!$A43:$A219&gt;='MR Weekly'!$A31)*('MR Daily'!$A43:$A219&lt;'MR Weekly'!$A32))</f>
        <v>3</v>
      </c>
      <c r="E31">
        <f>SUMPRODUCT(('MR Daily'!E43:E219)*('MR Daily'!$A43:$A219&gt;='MR Weekly'!$A31)*('MR Daily'!$A43:$A219&lt;'MR Weekly'!$A32))</f>
        <v>0</v>
      </c>
      <c r="F31">
        <f>SUMPRODUCT(('MR Daily'!F43:F219)*('MR Daily'!$A43:$A219&gt;='MR Weekly'!$A31)*('MR Daily'!$A43:$A219&lt;'MR Weekly'!$A32))</f>
        <v>0</v>
      </c>
      <c r="G31">
        <f>SUMPRODUCT(('MR Daily'!G43:G219)*('MR Daily'!$A43:$A219&gt;='MR Weekly'!$A31)*('MR Daily'!$A43:$A219&lt;'MR Weekly'!$A32))</f>
        <v>0</v>
      </c>
      <c r="H31">
        <f>SUMPRODUCT(('MR Daily'!H43:H219)*('MR Daily'!$A43:$A219&gt;='MR Weekly'!$A31)*('MR Daily'!$A43:$A219&lt;'MR Weekly'!$A32))</f>
        <v>1</v>
      </c>
      <c r="I31">
        <f>SUMPRODUCT(('MR Daily'!I43:I219)*('MR Daily'!$A43:$A219&gt;='MR Weekly'!$A31)*('MR Daily'!$A43:$A219&lt;'MR Weekly'!$A32))</f>
        <v>0</v>
      </c>
      <c r="J31">
        <f>SUMPRODUCT(('MR Daily'!J43:J219)*('MR Daily'!$A43:$A219&gt;='MR Weekly'!$A31)*('MR Daily'!$A43:$A219&lt;'MR Weekly'!$A32))</f>
        <v>0</v>
      </c>
      <c r="K31">
        <f>SUMPRODUCT(('MR Daily'!K43:K219)*('MR Daily'!$A43:$A219&gt;='MR Weekly'!$A31)*('MR Daily'!$A43:$A219&lt;'MR Weekly'!$A32))</f>
        <v>45</v>
      </c>
      <c r="L31" s="10">
        <f t="shared" si="12"/>
        <v>0.06666666666666667</v>
      </c>
      <c r="M31" s="11">
        <f t="shared" si="13"/>
        <v>0.08888888888888889</v>
      </c>
      <c r="N31">
        <f>SUMPRODUCT(('MR Daily'!P43:P219)*('MR Daily'!$A43:$A219&gt;='MR Weekly'!$A31)*('MR Daily'!$A43:$A219&lt;'MR Weekly'!$A32))</f>
        <v>22</v>
      </c>
      <c r="O31">
        <f>SUMPRODUCT(('MR Daily'!Q43:Q219)*('MR Daily'!$A43:$A219&gt;='MR Weekly'!$A31)*('MR Daily'!$A43:$A219&lt;'MR Weekly'!$A32))</f>
        <v>0</v>
      </c>
      <c r="P31">
        <f>SUMPRODUCT(('MR Daily'!R43:R219)*('MR Daily'!$A43:$A219&gt;='MR Weekly'!$A31)*('MR Daily'!$A43:$A219&lt;'MR Weekly'!$A32))</f>
        <v>22</v>
      </c>
      <c r="Q31">
        <f>SUMPRODUCT(('MR Daily'!S43:S219)*('MR Daily'!$A43:$A219&gt;='MR Weekly'!$A31)*('MR Daily'!$A43:$A219&lt;'MR Weekly'!$A32))</f>
        <v>0</v>
      </c>
      <c r="R31">
        <f>SUMPRODUCT(('MR Daily'!T43:T219)*('MR Daily'!$A43:$A219&gt;='MR Weekly'!$A31)*('MR Daily'!$A43:$A219&lt;'MR Weekly'!$A32))</f>
        <v>0</v>
      </c>
      <c r="S31">
        <f>SUMPRODUCT(('MR Daily'!U43:U219)*('MR Daily'!$A43:$A219&gt;='MR Weekly'!$A31)*('MR Daily'!$A43:$A219&lt;'MR Weekly'!$A32))</f>
        <v>1</v>
      </c>
      <c r="T31">
        <f>SUMPRODUCT(('MR Daily'!V43:V219)*('MR Daily'!$A43:$A219&gt;='MR Weekly'!$A31)*('MR Daily'!$A43:$A219&lt;'MR Weekly'!$A32))</f>
        <v>0</v>
      </c>
      <c r="U31">
        <f>SUMPRODUCT(('MR Daily'!W43:W219)*('MR Daily'!$A43:$A219&gt;='MR Weekly'!$A31)*('MR Daily'!$A43:$A219&lt;'MR Weekly'!$A32))</f>
        <v>0</v>
      </c>
      <c r="V31">
        <f>SUMPRODUCT(('MR Daily'!X43:X219)*('MR Daily'!$A43:$A219&gt;='MR Weekly'!$A31)*('MR Daily'!$A43:$A219&lt;'MR Weekly'!$A32))</f>
        <v>0</v>
      </c>
      <c r="W31">
        <f>SUMPRODUCT(('MR Daily'!Y43:Y219)*('MR Daily'!$A43:$A219&gt;='MR Weekly'!$A31)*('MR Daily'!$A43:$A219&lt;'MR Weekly'!$A32))</f>
        <v>45</v>
      </c>
      <c r="X31" s="10">
        <f t="shared" si="14"/>
        <v>0.4888888888888889</v>
      </c>
      <c r="Y31" s="11">
        <f t="shared" si="15"/>
        <v>0.5111111111111111</v>
      </c>
    </row>
    <row r="32" spans="1:25" ht="12.75">
      <c r="A32" s="13">
        <v>45075</v>
      </c>
      <c r="B32">
        <f>SUMPRODUCT(('MR Daily'!B44:B220)*('MR Daily'!$A44:$A220&gt;='MR Weekly'!$A32)*('MR Daily'!$A44:$A220&lt;'MR Weekly'!$A33))</f>
        <v>35</v>
      </c>
      <c r="C32">
        <f>SUMPRODUCT(('MR Daily'!C44:C220)*('MR Daily'!$A44:$A220&gt;='MR Weekly'!$A32)*('MR Daily'!$A44:$A220&lt;'MR Weekly'!$A33))</f>
        <v>0</v>
      </c>
      <c r="D32">
        <f>SUMPRODUCT(('MR Daily'!D44:D220)*('MR Daily'!$A44:$A220&gt;='MR Weekly'!$A32)*('MR Daily'!$A44:$A220&lt;'MR Weekly'!$A33))</f>
        <v>8</v>
      </c>
      <c r="E32">
        <f>SUMPRODUCT(('MR Daily'!E44:E220)*('MR Daily'!$A44:$A220&gt;='MR Weekly'!$A32)*('MR Daily'!$A44:$A220&lt;'MR Weekly'!$A33))</f>
        <v>1</v>
      </c>
      <c r="F32">
        <f>SUMPRODUCT(('MR Daily'!F44:F220)*('MR Daily'!$A44:$A220&gt;='MR Weekly'!$A32)*('MR Daily'!$A44:$A220&lt;'MR Weekly'!$A33))</f>
        <v>0</v>
      </c>
      <c r="G32">
        <f>SUMPRODUCT(('MR Daily'!G44:G220)*('MR Daily'!$A44:$A220&gt;='MR Weekly'!$A32)*('MR Daily'!$A44:$A220&lt;'MR Weekly'!$A33))</f>
        <v>0</v>
      </c>
      <c r="H32">
        <f>SUMPRODUCT(('MR Daily'!H44:H220)*('MR Daily'!$A44:$A220&gt;='MR Weekly'!$A32)*('MR Daily'!$A44:$A220&lt;'MR Weekly'!$A33))</f>
        <v>3</v>
      </c>
      <c r="I32">
        <f>SUMPRODUCT(('MR Daily'!I44:I220)*('MR Daily'!$A44:$A220&gt;='MR Weekly'!$A32)*('MR Daily'!$A44:$A220&lt;'MR Weekly'!$A33))</f>
        <v>0</v>
      </c>
      <c r="J32">
        <f>SUMPRODUCT(('MR Daily'!J44:J220)*('MR Daily'!$A44:$A220&gt;='MR Weekly'!$A32)*('MR Daily'!$A44:$A220&lt;'MR Weekly'!$A33))</f>
        <v>0</v>
      </c>
      <c r="K32">
        <f>SUMPRODUCT(('MR Daily'!K44:K220)*('MR Daily'!$A44:$A220&gt;='MR Weekly'!$A32)*('MR Daily'!$A44:$A220&lt;'MR Weekly'!$A33))</f>
        <v>47</v>
      </c>
      <c r="L32" s="10">
        <f t="shared" si="12"/>
        <v>0.1702127659574468</v>
      </c>
      <c r="M32" s="11">
        <f t="shared" si="13"/>
        <v>0.2553191489361702</v>
      </c>
      <c r="N32">
        <f>SUMPRODUCT(('MR Daily'!P44:P220)*('MR Daily'!$A44:$A220&gt;='MR Weekly'!$A32)*('MR Daily'!$A44:$A220&lt;'MR Weekly'!$A33))</f>
        <v>17</v>
      </c>
      <c r="O32">
        <f>SUMPRODUCT(('MR Daily'!Q44:Q220)*('MR Daily'!$A44:$A220&gt;='MR Weekly'!$A32)*('MR Daily'!$A44:$A220&lt;'MR Weekly'!$A33))</f>
        <v>0</v>
      </c>
      <c r="P32">
        <f>SUMPRODUCT(('MR Daily'!R44:R220)*('MR Daily'!$A44:$A220&gt;='MR Weekly'!$A32)*('MR Daily'!$A44:$A220&lt;'MR Weekly'!$A33))</f>
        <v>29</v>
      </c>
      <c r="Q32">
        <f>SUMPRODUCT(('MR Daily'!S44:S220)*('MR Daily'!$A44:$A220&gt;='MR Weekly'!$A32)*('MR Daily'!$A44:$A220&lt;'MR Weekly'!$A33))</f>
        <v>1</v>
      </c>
      <c r="R32">
        <f>SUMPRODUCT(('MR Daily'!T44:T220)*('MR Daily'!$A44:$A220&gt;='MR Weekly'!$A32)*('MR Daily'!$A44:$A220&lt;'MR Weekly'!$A33))</f>
        <v>0</v>
      </c>
      <c r="S32">
        <f>SUMPRODUCT(('MR Daily'!U44:U220)*('MR Daily'!$A44:$A220&gt;='MR Weekly'!$A32)*('MR Daily'!$A44:$A220&lt;'MR Weekly'!$A33))</f>
        <v>0</v>
      </c>
      <c r="T32">
        <f>SUMPRODUCT(('MR Daily'!V44:V220)*('MR Daily'!$A44:$A220&gt;='MR Weekly'!$A32)*('MR Daily'!$A44:$A220&lt;'MR Weekly'!$A33))</f>
        <v>0</v>
      </c>
      <c r="U32">
        <f>SUMPRODUCT(('MR Daily'!W44:W220)*('MR Daily'!$A44:$A220&gt;='MR Weekly'!$A32)*('MR Daily'!$A44:$A220&lt;'MR Weekly'!$A33))</f>
        <v>0</v>
      </c>
      <c r="V32">
        <f>SUMPRODUCT(('MR Daily'!X44:X220)*('MR Daily'!$A44:$A220&gt;='MR Weekly'!$A32)*('MR Daily'!$A44:$A220&lt;'MR Weekly'!$A33))</f>
        <v>0</v>
      </c>
      <c r="W32">
        <f>SUMPRODUCT(('MR Daily'!Y44:Y220)*('MR Daily'!$A44:$A220&gt;='MR Weekly'!$A32)*('MR Daily'!$A44:$A220&lt;'MR Weekly'!$A33))</f>
        <v>47</v>
      </c>
      <c r="X32" s="10">
        <f t="shared" si="14"/>
        <v>0.6170212765957447</v>
      </c>
      <c r="Y32" s="11">
        <f t="shared" si="15"/>
        <v>0.6382978723404256</v>
      </c>
    </row>
    <row r="33" spans="1:25" ht="12.75">
      <c r="A33" s="13">
        <v>45082</v>
      </c>
      <c r="B33">
        <f>SUMPRODUCT(('MR Daily'!B45:B221)*('MR Daily'!$A45:$A221&gt;='MR Weekly'!$A33)*('MR Daily'!$A45:$A221&lt;'MR Weekly'!$A34))</f>
        <v>49</v>
      </c>
      <c r="C33">
        <f>SUMPRODUCT(('MR Daily'!C45:C221)*('MR Daily'!$A45:$A221&gt;='MR Weekly'!$A33)*('MR Daily'!$A45:$A221&lt;'MR Weekly'!$A34))</f>
        <v>1</v>
      </c>
      <c r="D33">
        <f>SUMPRODUCT(('MR Daily'!D45:D221)*('MR Daily'!$A45:$A221&gt;='MR Weekly'!$A33)*('MR Daily'!$A45:$A221&lt;'MR Weekly'!$A34))</f>
        <v>5</v>
      </c>
      <c r="E33">
        <f>SUMPRODUCT(('MR Daily'!E45:E221)*('MR Daily'!$A45:$A221&gt;='MR Weekly'!$A33)*('MR Daily'!$A45:$A221&lt;'MR Weekly'!$A34))</f>
        <v>0</v>
      </c>
      <c r="F33">
        <f>SUMPRODUCT(('MR Daily'!F45:F221)*('MR Daily'!$A45:$A221&gt;='MR Weekly'!$A33)*('MR Daily'!$A45:$A221&lt;'MR Weekly'!$A34))</f>
        <v>0</v>
      </c>
      <c r="G33">
        <f>SUMPRODUCT(('MR Daily'!G45:G221)*('MR Daily'!$A45:$A221&gt;='MR Weekly'!$A33)*('MR Daily'!$A45:$A221&lt;'MR Weekly'!$A34))</f>
        <v>0</v>
      </c>
      <c r="H33">
        <f>SUMPRODUCT(('MR Daily'!H45:H221)*('MR Daily'!$A45:$A221&gt;='MR Weekly'!$A33)*('MR Daily'!$A45:$A221&lt;'MR Weekly'!$A34))</f>
        <v>1</v>
      </c>
      <c r="I33">
        <f>SUMPRODUCT(('MR Daily'!I45:I221)*('MR Daily'!$A45:$A221&gt;='MR Weekly'!$A33)*('MR Daily'!$A45:$A221&lt;'MR Weekly'!$A34))</f>
        <v>0</v>
      </c>
      <c r="J33">
        <f>SUMPRODUCT(('MR Daily'!J45:J221)*('MR Daily'!$A45:$A221&gt;='MR Weekly'!$A33)*('MR Daily'!$A45:$A221&lt;'MR Weekly'!$A34))</f>
        <v>0</v>
      </c>
      <c r="K33">
        <f>SUMPRODUCT(('MR Daily'!K45:K221)*('MR Daily'!$A45:$A221&gt;='MR Weekly'!$A33)*('MR Daily'!$A45:$A221&lt;'MR Weekly'!$A34))</f>
        <v>56</v>
      </c>
      <c r="L33" s="10">
        <f aca="true" t="shared" si="16" ref="L33:L40">D33/K33</f>
        <v>0.08928571428571429</v>
      </c>
      <c r="M33" s="11">
        <f aca="true" t="shared" si="17" ref="M33:M40">(K33-B33)/K33</f>
        <v>0.125</v>
      </c>
      <c r="N33">
        <f>SUMPRODUCT(('MR Daily'!P45:P221)*('MR Daily'!$A45:$A221&gt;='MR Weekly'!$A33)*('MR Daily'!$A45:$A221&lt;'MR Weekly'!$A34))</f>
        <v>11</v>
      </c>
      <c r="O33">
        <f>SUMPRODUCT(('MR Daily'!Q45:Q221)*('MR Daily'!$A45:$A221&gt;='MR Weekly'!$A33)*('MR Daily'!$A45:$A221&lt;'MR Weekly'!$A34))</f>
        <v>0</v>
      </c>
      <c r="P33">
        <f>SUMPRODUCT(('MR Daily'!R45:R221)*('MR Daily'!$A45:$A221&gt;='MR Weekly'!$A33)*('MR Daily'!$A45:$A221&lt;'MR Weekly'!$A34))</f>
        <v>45</v>
      </c>
      <c r="Q33">
        <f>SUMPRODUCT(('MR Daily'!S45:S221)*('MR Daily'!$A45:$A221&gt;='MR Weekly'!$A33)*('MR Daily'!$A45:$A221&lt;'MR Weekly'!$A34))</f>
        <v>0</v>
      </c>
      <c r="R33">
        <f>SUMPRODUCT(('MR Daily'!T45:T221)*('MR Daily'!$A45:$A221&gt;='MR Weekly'!$A33)*('MR Daily'!$A45:$A221&lt;'MR Weekly'!$A34))</f>
        <v>0</v>
      </c>
      <c r="S33">
        <f>SUMPRODUCT(('MR Daily'!U45:U221)*('MR Daily'!$A45:$A221&gt;='MR Weekly'!$A33)*('MR Daily'!$A45:$A221&lt;'MR Weekly'!$A34))</f>
        <v>0</v>
      </c>
      <c r="T33">
        <f>SUMPRODUCT(('MR Daily'!V45:V221)*('MR Daily'!$A45:$A221&gt;='MR Weekly'!$A33)*('MR Daily'!$A45:$A221&lt;'MR Weekly'!$A34))</f>
        <v>0</v>
      </c>
      <c r="U33">
        <f>SUMPRODUCT(('MR Daily'!W45:W221)*('MR Daily'!$A45:$A221&gt;='MR Weekly'!$A33)*('MR Daily'!$A45:$A221&lt;'MR Weekly'!$A34))</f>
        <v>0</v>
      </c>
      <c r="V33">
        <f>SUMPRODUCT(('MR Daily'!X45:X221)*('MR Daily'!$A45:$A221&gt;='MR Weekly'!$A33)*('MR Daily'!$A45:$A221&lt;'MR Weekly'!$A34))</f>
        <v>0</v>
      </c>
      <c r="W33">
        <f>SUMPRODUCT(('MR Daily'!Y45:Y221)*('MR Daily'!$A45:$A221&gt;='MR Weekly'!$A33)*('MR Daily'!$A45:$A221&lt;'MR Weekly'!$A34))</f>
        <v>56</v>
      </c>
      <c r="X33" s="10">
        <f aca="true" t="shared" si="18" ref="X33:X40">P33/W33</f>
        <v>0.8035714285714286</v>
      </c>
      <c r="Y33" s="11">
        <f aca="true" t="shared" si="19" ref="Y33:Y40">(W33-N33)/W33</f>
        <v>0.8035714285714286</v>
      </c>
    </row>
    <row r="34" spans="1:25" ht="12.75">
      <c r="A34" s="13">
        <v>45089</v>
      </c>
      <c r="B34">
        <f>SUMPRODUCT(('MR Daily'!B46:B222)*('MR Daily'!$A46:$A222&gt;='MR Weekly'!$A34)*('MR Daily'!$A46:$A222&lt;'MR Weekly'!$A35))</f>
        <v>31</v>
      </c>
      <c r="C34">
        <f>SUMPRODUCT(('MR Daily'!C46:C222)*('MR Daily'!$A46:$A222&gt;='MR Weekly'!$A34)*('MR Daily'!$A46:$A222&lt;'MR Weekly'!$A35))</f>
        <v>0</v>
      </c>
      <c r="D34">
        <f>SUMPRODUCT(('MR Daily'!D46:D222)*('MR Daily'!$A46:$A222&gt;='MR Weekly'!$A34)*('MR Daily'!$A46:$A222&lt;'MR Weekly'!$A35))</f>
        <v>6</v>
      </c>
      <c r="E34">
        <f>SUMPRODUCT(('MR Daily'!E46:E222)*('MR Daily'!$A46:$A222&gt;='MR Weekly'!$A34)*('MR Daily'!$A46:$A222&lt;'MR Weekly'!$A35))</f>
        <v>0</v>
      </c>
      <c r="F34">
        <f>SUMPRODUCT(('MR Daily'!F46:F222)*('MR Daily'!$A46:$A222&gt;='MR Weekly'!$A34)*('MR Daily'!$A46:$A222&lt;'MR Weekly'!$A35))</f>
        <v>0</v>
      </c>
      <c r="G34">
        <f>SUMPRODUCT(('MR Daily'!G46:G222)*('MR Daily'!$A46:$A222&gt;='MR Weekly'!$A34)*('MR Daily'!$A46:$A222&lt;'MR Weekly'!$A35))</f>
        <v>0</v>
      </c>
      <c r="H34">
        <f>SUMPRODUCT(('MR Daily'!H46:H222)*('MR Daily'!$A46:$A222&gt;='MR Weekly'!$A34)*('MR Daily'!$A46:$A222&lt;'MR Weekly'!$A35))</f>
        <v>0</v>
      </c>
      <c r="I34">
        <f>SUMPRODUCT(('MR Daily'!I46:I222)*('MR Daily'!$A46:$A222&gt;='MR Weekly'!$A34)*('MR Daily'!$A46:$A222&lt;'MR Weekly'!$A35))</f>
        <v>0</v>
      </c>
      <c r="J34">
        <f>SUMPRODUCT(('MR Daily'!J46:J222)*('MR Daily'!$A46:$A222&gt;='MR Weekly'!$A34)*('MR Daily'!$A46:$A222&lt;'MR Weekly'!$A35))</f>
        <v>0</v>
      </c>
      <c r="K34">
        <f>SUMPRODUCT(('MR Daily'!K46:K222)*('MR Daily'!$A46:$A222&gt;='MR Weekly'!$A34)*('MR Daily'!$A46:$A222&lt;'MR Weekly'!$A35))</f>
        <v>37</v>
      </c>
      <c r="L34" s="10">
        <f t="shared" si="16"/>
        <v>0.16216216216216217</v>
      </c>
      <c r="M34" s="11">
        <f t="shared" si="17"/>
        <v>0.16216216216216217</v>
      </c>
      <c r="N34">
        <f>SUMPRODUCT(('MR Daily'!P46:P222)*('MR Daily'!$A46:$A222&gt;='MR Weekly'!$A34)*('MR Daily'!$A46:$A222&lt;'MR Weekly'!$A35))</f>
        <v>29</v>
      </c>
      <c r="O34">
        <f>SUMPRODUCT(('MR Daily'!Q46:Q222)*('MR Daily'!$A46:$A222&gt;='MR Weekly'!$A34)*('MR Daily'!$A46:$A222&lt;'MR Weekly'!$A35))</f>
        <v>0</v>
      </c>
      <c r="P34">
        <f>SUMPRODUCT(('MR Daily'!R46:R222)*('MR Daily'!$A46:$A222&gt;='MR Weekly'!$A34)*('MR Daily'!$A46:$A222&lt;'MR Weekly'!$A35))</f>
        <v>8</v>
      </c>
      <c r="Q34">
        <f>SUMPRODUCT(('MR Daily'!S46:S222)*('MR Daily'!$A46:$A222&gt;='MR Weekly'!$A34)*('MR Daily'!$A46:$A222&lt;'MR Weekly'!$A35))</f>
        <v>0</v>
      </c>
      <c r="R34">
        <f>SUMPRODUCT(('MR Daily'!T46:T222)*('MR Daily'!$A46:$A222&gt;='MR Weekly'!$A34)*('MR Daily'!$A46:$A222&lt;'MR Weekly'!$A35))</f>
        <v>0</v>
      </c>
      <c r="S34">
        <f>SUMPRODUCT(('MR Daily'!U46:U222)*('MR Daily'!$A46:$A222&gt;='MR Weekly'!$A34)*('MR Daily'!$A46:$A222&lt;'MR Weekly'!$A35))</f>
        <v>0</v>
      </c>
      <c r="T34">
        <f>SUMPRODUCT(('MR Daily'!V46:V222)*('MR Daily'!$A46:$A222&gt;='MR Weekly'!$A34)*('MR Daily'!$A46:$A222&lt;'MR Weekly'!$A35))</f>
        <v>0</v>
      </c>
      <c r="U34">
        <f>SUMPRODUCT(('MR Daily'!W46:W222)*('MR Daily'!$A46:$A222&gt;='MR Weekly'!$A34)*('MR Daily'!$A46:$A222&lt;'MR Weekly'!$A35))</f>
        <v>0</v>
      </c>
      <c r="V34">
        <f>SUMPRODUCT(('MR Daily'!X46:X222)*('MR Daily'!$A46:$A222&gt;='MR Weekly'!$A34)*('MR Daily'!$A46:$A222&lt;'MR Weekly'!$A35))</f>
        <v>0</v>
      </c>
      <c r="W34">
        <f>SUMPRODUCT(('MR Daily'!Y46:Y222)*('MR Daily'!$A46:$A222&gt;='MR Weekly'!$A34)*('MR Daily'!$A46:$A222&lt;'MR Weekly'!$A35))</f>
        <v>37</v>
      </c>
      <c r="X34" s="10">
        <f t="shared" si="18"/>
        <v>0.21621621621621623</v>
      </c>
      <c r="Y34" s="11">
        <f t="shared" si="19"/>
        <v>0.21621621621621623</v>
      </c>
    </row>
    <row r="35" spans="1:25" ht="12.75">
      <c r="A35" s="13">
        <v>45096</v>
      </c>
      <c r="B35">
        <f>SUMPRODUCT(('MR Daily'!B47:B223)*('MR Daily'!$A47:$A223&gt;='MR Weekly'!$A35)*('MR Daily'!$A47:$A223&lt;'MR Weekly'!$A36))</f>
        <v>37</v>
      </c>
      <c r="C35">
        <f>SUMPRODUCT(('MR Daily'!C47:C223)*('MR Daily'!$A47:$A223&gt;='MR Weekly'!$A35)*('MR Daily'!$A47:$A223&lt;'MR Weekly'!$A36))</f>
        <v>1</v>
      </c>
      <c r="D35">
        <f>SUMPRODUCT(('MR Daily'!D47:D223)*('MR Daily'!$A47:$A223&gt;='MR Weekly'!$A35)*('MR Daily'!$A47:$A223&lt;'MR Weekly'!$A36))</f>
        <v>6</v>
      </c>
      <c r="E35">
        <f>SUMPRODUCT(('MR Daily'!E47:E223)*('MR Daily'!$A47:$A223&gt;='MR Weekly'!$A35)*('MR Daily'!$A47:$A223&lt;'MR Weekly'!$A36))</f>
        <v>0</v>
      </c>
      <c r="F35">
        <f>SUMPRODUCT(('MR Daily'!F47:F223)*('MR Daily'!$A47:$A223&gt;='MR Weekly'!$A35)*('MR Daily'!$A47:$A223&lt;'MR Weekly'!$A36))</f>
        <v>0</v>
      </c>
      <c r="G35">
        <f>SUMPRODUCT(('MR Daily'!G47:G223)*('MR Daily'!$A47:$A223&gt;='MR Weekly'!$A35)*('MR Daily'!$A47:$A223&lt;'MR Weekly'!$A36))</f>
        <v>0</v>
      </c>
      <c r="H35">
        <f>SUMPRODUCT(('MR Daily'!H47:H223)*('MR Daily'!$A47:$A223&gt;='MR Weekly'!$A35)*('MR Daily'!$A47:$A223&lt;'MR Weekly'!$A36))</f>
        <v>0</v>
      </c>
      <c r="I35">
        <f>SUMPRODUCT(('MR Daily'!I47:I223)*('MR Daily'!$A47:$A223&gt;='MR Weekly'!$A35)*('MR Daily'!$A47:$A223&lt;'MR Weekly'!$A36))</f>
        <v>0</v>
      </c>
      <c r="J35">
        <f>SUMPRODUCT(('MR Daily'!J47:J223)*('MR Daily'!$A47:$A223&gt;='MR Weekly'!$A35)*('MR Daily'!$A47:$A223&lt;'MR Weekly'!$A36))</f>
        <v>0</v>
      </c>
      <c r="K35">
        <f>SUMPRODUCT(('MR Daily'!K47:K223)*('MR Daily'!$A47:$A223&gt;='MR Weekly'!$A35)*('MR Daily'!$A47:$A223&lt;'MR Weekly'!$A36))</f>
        <v>44</v>
      </c>
      <c r="L35" s="10">
        <f t="shared" si="16"/>
        <v>0.13636363636363635</v>
      </c>
      <c r="M35" s="11">
        <f t="shared" si="17"/>
        <v>0.1590909090909091</v>
      </c>
      <c r="N35">
        <f>SUMPRODUCT(('MR Daily'!P47:P223)*('MR Daily'!$A47:$A223&gt;='MR Weekly'!$A35)*('MR Daily'!$A47:$A223&lt;'MR Weekly'!$A36))</f>
        <v>36</v>
      </c>
      <c r="O35">
        <f>SUMPRODUCT(('MR Daily'!Q47:Q223)*('MR Daily'!$A47:$A223&gt;='MR Weekly'!$A35)*('MR Daily'!$A47:$A223&lt;'MR Weekly'!$A36))</f>
        <v>2</v>
      </c>
      <c r="P35">
        <f>SUMPRODUCT(('MR Daily'!R47:R223)*('MR Daily'!$A47:$A223&gt;='MR Weekly'!$A35)*('MR Daily'!$A47:$A223&lt;'MR Weekly'!$A36))</f>
        <v>6</v>
      </c>
      <c r="Q35">
        <f>SUMPRODUCT(('MR Daily'!S47:S223)*('MR Daily'!$A47:$A223&gt;='MR Weekly'!$A35)*('MR Daily'!$A47:$A223&lt;'MR Weekly'!$A36))</f>
        <v>0</v>
      </c>
      <c r="R35">
        <f>SUMPRODUCT(('MR Daily'!T47:T223)*('MR Daily'!$A47:$A223&gt;='MR Weekly'!$A35)*('MR Daily'!$A47:$A223&lt;'MR Weekly'!$A36))</f>
        <v>0</v>
      </c>
      <c r="S35">
        <f>SUMPRODUCT(('MR Daily'!U47:U223)*('MR Daily'!$A47:$A223&gt;='MR Weekly'!$A35)*('MR Daily'!$A47:$A223&lt;'MR Weekly'!$A36))</f>
        <v>0</v>
      </c>
      <c r="T35">
        <f>SUMPRODUCT(('MR Daily'!V47:V223)*('MR Daily'!$A47:$A223&gt;='MR Weekly'!$A35)*('MR Daily'!$A47:$A223&lt;'MR Weekly'!$A36))</f>
        <v>0</v>
      </c>
      <c r="U35">
        <f>SUMPRODUCT(('MR Daily'!W47:W223)*('MR Daily'!$A47:$A223&gt;='MR Weekly'!$A35)*('MR Daily'!$A47:$A223&lt;'MR Weekly'!$A36))</f>
        <v>0</v>
      </c>
      <c r="V35">
        <f>SUMPRODUCT(('MR Daily'!X47:X223)*('MR Daily'!$A47:$A223&gt;='MR Weekly'!$A35)*('MR Daily'!$A47:$A223&lt;'MR Weekly'!$A36))</f>
        <v>0</v>
      </c>
      <c r="W35">
        <f>SUMPRODUCT(('MR Daily'!Y47:Y223)*('MR Daily'!$A47:$A223&gt;='MR Weekly'!$A35)*('MR Daily'!$A47:$A223&lt;'MR Weekly'!$A36))</f>
        <v>44</v>
      </c>
      <c r="X35" s="10">
        <f t="shared" si="18"/>
        <v>0.13636363636363635</v>
      </c>
      <c r="Y35" s="11">
        <f t="shared" si="19"/>
        <v>0.18181818181818182</v>
      </c>
    </row>
    <row r="36" spans="1:25" ht="12.75">
      <c r="A36" s="13">
        <v>45103</v>
      </c>
      <c r="B36">
        <f>SUMPRODUCT(('MR Daily'!B48:B224)*('MR Daily'!$A48:$A224&gt;='MR Weekly'!$A36)*('MR Daily'!$A48:$A224&lt;'MR Weekly'!$A37))</f>
        <v>47</v>
      </c>
      <c r="C36">
        <f>SUMPRODUCT(('MR Daily'!C48:C224)*('MR Daily'!$A48:$A224&gt;='MR Weekly'!$A36)*('MR Daily'!$A48:$A224&lt;'MR Weekly'!$A37))</f>
        <v>0</v>
      </c>
      <c r="D36">
        <f>SUMPRODUCT(('MR Daily'!D48:D224)*('MR Daily'!$A48:$A224&gt;='MR Weekly'!$A36)*('MR Daily'!$A48:$A224&lt;'MR Weekly'!$A37))</f>
        <v>3</v>
      </c>
      <c r="E36">
        <f>SUMPRODUCT(('MR Daily'!E48:E224)*('MR Daily'!$A48:$A224&gt;='MR Weekly'!$A36)*('MR Daily'!$A48:$A224&lt;'MR Weekly'!$A37))</f>
        <v>0</v>
      </c>
      <c r="F36">
        <f>SUMPRODUCT(('MR Daily'!F48:F224)*('MR Daily'!$A48:$A224&gt;='MR Weekly'!$A36)*('MR Daily'!$A48:$A224&lt;'MR Weekly'!$A37))</f>
        <v>0</v>
      </c>
      <c r="G36">
        <f>SUMPRODUCT(('MR Daily'!G48:G224)*('MR Daily'!$A48:$A224&gt;='MR Weekly'!$A36)*('MR Daily'!$A48:$A224&lt;'MR Weekly'!$A37))</f>
        <v>0</v>
      </c>
      <c r="H36">
        <f>SUMPRODUCT(('MR Daily'!H48:H224)*('MR Daily'!$A48:$A224&gt;='MR Weekly'!$A36)*('MR Daily'!$A48:$A224&lt;'MR Weekly'!$A37))</f>
        <v>4</v>
      </c>
      <c r="I36">
        <f>SUMPRODUCT(('MR Daily'!I48:I224)*('MR Daily'!$A48:$A224&gt;='MR Weekly'!$A36)*('MR Daily'!$A48:$A224&lt;'MR Weekly'!$A37))</f>
        <v>0</v>
      </c>
      <c r="J36">
        <f>SUMPRODUCT(('MR Daily'!J48:J224)*('MR Daily'!$A48:$A224&gt;='MR Weekly'!$A36)*('MR Daily'!$A48:$A224&lt;'MR Weekly'!$A37))</f>
        <v>0</v>
      </c>
      <c r="K36">
        <f>SUMPRODUCT(('MR Daily'!K48:K224)*('MR Daily'!$A48:$A224&gt;='MR Weekly'!$A36)*('MR Daily'!$A48:$A224&lt;'MR Weekly'!$A37))</f>
        <v>54</v>
      </c>
      <c r="L36" s="10">
        <f t="shared" si="16"/>
        <v>0.05555555555555555</v>
      </c>
      <c r="M36" s="11">
        <f t="shared" si="17"/>
        <v>0.12962962962962962</v>
      </c>
      <c r="N36">
        <f>SUMPRODUCT(('MR Daily'!P48:P224)*('MR Daily'!$A48:$A224&gt;='MR Weekly'!$A36)*('MR Daily'!$A48:$A224&lt;'MR Weekly'!$A37))</f>
        <v>39</v>
      </c>
      <c r="O36">
        <f>SUMPRODUCT(('MR Daily'!Q48:Q224)*('MR Daily'!$A48:$A224&gt;='MR Weekly'!$A36)*('MR Daily'!$A48:$A224&lt;'MR Weekly'!$A37))</f>
        <v>0</v>
      </c>
      <c r="P36">
        <f>SUMPRODUCT(('MR Daily'!R48:R224)*('MR Daily'!$A48:$A224&gt;='MR Weekly'!$A36)*('MR Daily'!$A48:$A224&lt;'MR Weekly'!$A37))</f>
        <v>15</v>
      </c>
      <c r="Q36">
        <f>SUMPRODUCT(('MR Daily'!S48:S224)*('MR Daily'!$A48:$A224&gt;='MR Weekly'!$A36)*('MR Daily'!$A48:$A224&lt;'MR Weekly'!$A37))</f>
        <v>0</v>
      </c>
      <c r="R36">
        <f>SUMPRODUCT(('MR Daily'!T48:T224)*('MR Daily'!$A48:$A224&gt;='MR Weekly'!$A36)*('MR Daily'!$A48:$A224&lt;'MR Weekly'!$A37))</f>
        <v>0</v>
      </c>
      <c r="S36">
        <f>SUMPRODUCT(('MR Daily'!U48:U224)*('MR Daily'!$A48:$A224&gt;='MR Weekly'!$A36)*('MR Daily'!$A48:$A224&lt;'MR Weekly'!$A37))</f>
        <v>0</v>
      </c>
      <c r="T36">
        <f>SUMPRODUCT(('MR Daily'!V48:V224)*('MR Daily'!$A48:$A224&gt;='MR Weekly'!$A36)*('MR Daily'!$A48:$A224&lt;'MR Weekly'!$A37))</f>
        <v>0</v>
      </c>
      <c r="U36">
        <f>SUMPRODUCT(('MR Daily'!W48:W224)*('MR Daily'!$A48:$A224&gt;='MR Weekly'!$A36)*('MR Daily'!$A48:$A224&lt;'MR Weekly'!$A37))</f>
        <v>0</v>
      </c>
      <c r="V36">
        <f>SUMPRODUCT(('MR Daily'!X48:X224)*('MR Daily'!$A48:$A224&gt;='MR Weekly'!$A36)*('MR Daily'!$A48:$A224&lt;'MR Weekly'!$A37))</f>
        <v>0</v>
      </c>
      <c r="W36">
        <f>SUMPRODUCT(('MR Daily'!Y48:Y224)*('MR Daily'!$A48:$A224&gt;='MR Weekly'!$A36)*('MR Daily'!$A48:$A224&lt;'MR Weekly'!$A37))</f>
        <v>54</v>
      </c>
      <c r="X36" s="10">
        <f t="shared" si="18"/>
        <v>0.2777777777777778</v>
      </c>
      <c r="Y36" s="11">
        <f t="shared" si="19"/>
        <v>0.2777777777777778</v>
      </c>
    </row>
    <row r="37" spans="1:25" ht="12.75">
      <c r="A37" s="13">
        <v>45110</v>
      </c>
      <c r="B37">
        <f>SUMPRODUCT(('MR Daily'!B49:B225)*('MR Daily'!$A49:$A225&gt;='MR Weekly'!$A37)*('MR Daily'!$A49:$A225&lt;'MR Weekly'!$A38))</f>
        <v>53</v>
      </c>
      <c r="C37">
        <f>SUMPRODUCT(('MR Daily'!C49:C225)*('MR Daily'!$A49:$A225&gt;='MR Weekly'!$A37)*('MR Daily'!$A49:$A225&lt;'MR Weekly'!$A38))</f>
        <v>0</v>
      </c>
      <c r="D37">
        <f>SUMPRODUCT(('MR Daily'!D49:D225)*('MR Daily'!$A49:$A225&gt;='MR Weekly'!$A37)*('MR Daily'!$A49:$A225&lt;'MR Weekly'!$A38))</f>
        <v>2</v>
      </c>
      <c r="E37">
        <f>SUMPRODUCT(('MR Daily'!E49:E225)*('MR Daily'!$A49:$A225&gt;='MR Weekly'!$A37)*('MR Daily'!$A49:$A225&lt;'MR Weekly'!$A38))</f>
        <v>1</v>
      </c>
      <c r="F37">
        <f>SUMPRODUCT(('MR Daily'!F49:F225)*('MR Daily'!$A49:$A225&gt;='MR Weekly'!$A37)*('MR Daily'!$A49:$A225&lt;'MR Weekly'!$A38))</f>
        <v>0</v>
      </c>
      <c r="G37">
        <f>SUMPRODUCT(('MR Daily'!G49:G225)*('MR Daily'!$A49:$A225&gt;='MR Weekly'!$A37)*('MR Daily'!$A49:$A225&lt;'MR Weekly'!$A38))</f>
        <v>0</v>
      </c>
      <c r="H37">
        <f>SUMPRODUCT(('MR Daily'!H49:H225)*('MR Daily'!$A49:$A225&gt;='MR Weekly'!$A37)*('MR Daily'!$A49:$A225&lt;'MR Weekly'!$A38))</f>
        <v>1</v>
      </c>
      <c r="I37">
        <f>SUMPRODUCT(('MR Daily'!I49:I225)*('MR Daily'!$A49:$A225&gt;='MR Weekly'!$A37)*('MR Daily'!$A49:$A225&lt;'MR Weekly'!$A38))</f>
        <v>0</v>
      </c>
      <c r="J37">
        <f>SUMPRODUCT(('MR Daily'!J49:J225)*('MR Daily'!$A49:$A225&gt;='MR Weekly'!$A37)*('MR Daily'!$A49:$A225&lt;'MR Weekly'!$A38))</f>
        <v>0</v>
      </c>
      <c r="K37">
        <f>SUMPRODUCT(('MR Daily'!K49:K225)*('MR Daily'!$A49:$A225&gt;='MR Weekly'!$A37)*('MR Daily'!$A49:$A225&lt;'MR Weekly'!$A38))</f>
        <v>58</v>
      </c>
      <c r="L37" s="10">
        <f t="shared" si="16"/>
        <v>0.034482758620689655</v>
      </c>
      <c r="M37" s="11">
        <f t="shared" si="17"/>
        <v>0.08620689655172414</v>
      </c>
      <c r="N37">
        <f>SUMPRODUCT(('MR Daily'!P49:P225)*('MR Daily'!$A49:$A225&gt;='MR Weekly'!$A37)*('MR Daily'!$A49:$A225&lt;'MR Weekly'!$A38))</f>
        <v>39</v>
      </c>
      <c r="O37">
        <f>SUMPRODUCT(('MR Daily'!Q49:Q225)*('MR Daily'!$A49:$A225&gt;='MR Weekly'!$A37)*('MR Daily'!$A49:$A225&lt;'MR Weekly'!$A38))</f>
        <v>0</v>
      </c>
      <c r="P37">
        <f>SUMPRODUCT(('MR Daily'!R49:R225)*('MR Daily'!$A49:$A225&gt;='MR Weekly'!$A37)*('MR Daily'!$A49:$A225&lt;'MR Weekly'!$A38))</f>
        <v>18</v>
      </c>
      <c r="Q37">
        <f>SUMPRODUCT(('MR Daily'!S49:S225)*('MR Daily'!$A49:$A225&gt;='MR Weekly'!$A37)*('MR Daily'!$A49:$A225&lt;'MR Weekly'!$A38))</f>
        <v>0</v>
      </c>
      <c r="R37">
        <f>SUMPRODUCT(('MR Daily'!T49:T225)*('MR Daily'!$A49:$A225&gt;='MR Weekly'!$A37)*('MR Daily'!$A49:$A225&lt;'MR Weekly'!$A38))</f>
        <v>0</v>
      </c>
      <c r="S37">
        <f>SUMPRODUCT(('MR Daily'!U49:U225)*('MR Daily'!$A49:$A225&gt;='MR Weekly'!$A37)*('MR Daily'!$A49:$A225&lt;'MR Weekly'!$A38))</f>
        <v>0</v>
      </c>
      <c r="T37">
        <f>SUMPRODUCT(('MR Daily'!V49:V225)*('MR Daily'!$A49:$A225&gt;='MR Weekly'!$A37)*('MR Daily'!$A49:$A225&lt;'MR Weekly'!$A38))</f>
        <v>0</v>
      </c>
      <c r="U37">
        <f>SUMPRODUCT(('MR Daily'!W49:W225)*('MR Daily'!$A49:$A225&gt;='MR Weekly'!$A37)*('MR Daily'!$A49:$A225&lt;'MR Weekly'!$A38))</f>
        <v>0</v>
      </c>
      <c r="V37">
        <f>SUMPRODUCT(('MR Daily'!X49:X225)*('MR Daily'!$A49:$A225&gt;='MR Weekly'!$A37)*('MR Daily'!$A49:$A225&lt;'MR Weekly'!$A38))</f>
        <v>0</v>
      </c>
      <c r="W37">
        <f>SUMPRODUCT(('MR Daily'!Y49:Y225)*('MR Daily'!$A49:$A225&gt;='MR Weekly'!$A37)*('MR Daily'!$A49:$A225&lt;'MR Weekly'!$A38))</f>
        <v>58</v>
      </c>
      <c r="X37" s="10">
        <f t="shared" si="18"/>
        <v>0.3103448275862069</v>
      </c>
      <c r="Y37" s="11">
        <f t="shared" si="19"/>
        <v>0.3275862068965517</v>
      </c>
    </row>
    <row r="38" spans="1:25" ht="12.75">
      <c r="A38" s="13">
        <v>45117</v>
      </c>
      <c r="B38">
        <f>SUMPRODUCT(('MR Daily'!B50:B226)*('MR Daily'!$A50:$A226&gt;='MR Weekly'!$A38)*('MR Daily'!$A50:$A226&lt;'MR Weekly'!$A39))</f>
        <v>46</v>
      </c>
      <c r="C38">
        <f>SUMPRODUCT(('MR Daily'!C50:C226)*('MR Daily'!$A50:$A226&gt;='MR Weekly'!$A38)*('MR Daily'!$A50:$A226&lt;'MR Weekly'!$A39))</f>
        <v>0</v>
      </c>
      <c r="D38">
        <f>SUMPRODUCT(('MR Daily'!D50:D226)*('MR Daily'!$A50:$A226&gt;='MR Weekly'!$A38)*('MR Daily'!$A50:$A226&lt;'MR Weekly'!$A39))</f>
        <v>5</v>
      </c>
      <c r="E38">
        <f>SUMPRODUCT(('MR Daily'!E50:E226)*('MR Daily'!$A50:$A226&gt;='MR Weekly'!$A38)*('MR Daily'!$A50:$A226&lt;'MR Weekly'!$A39))</f>
        <v>0</v>
      </c>
      <c r="F38">
        <f>SUMPRODUCT(('MR Daily'!F50:F226)*('MR Daily'!$A50:$A226&gt;='MR Weekly'!$A38)*('MR Daily'!$A50:$A226&lt;'MR Weekly'!$A39))</f>
        <v>0</v>
      </c>
      <c r="G38">
        <f>SUMPRODUCT(('MR Daily'!G50:G226)*('MR Daily'!$A50:$A226&gt;='MR Weekly'!$A38)*('MR Daily'!$A50:$A226&lt;'MR Weekly'!$A39))</f>
        <v>0</v>
      </c>
      <c r="H38">
        <f>SUMPRODUCT(('MR Daily'!H50:H226)*('MR Daily'!$A50:$A226&gt;='MR Weekly'!$A38)*('MR Daily'!$A50:$A226&lt;'MR Weekly'!$A39))</f>
        <v>0</v>
      </c>
      <c r="I38">
        <f>SUMPRODUCT(('MR Daily'!I50:I226)*('MR Daily'!$A50:$A226&gt;='MR Weekly'!$A38)*('MR Daily'!$A50:$A226&lt;'MR Weekly'!$A39))</f>
        <v>0</v>
      </c>
      <c r="J38">
        <f>SUMPRODUCT(('MR Daily'!J50:J226)*('MR Daily'!$A50:$A226&gt;='MR Weekly'!$A38)*('MR Daily'!$A50:$A226&lt;'MR Weekly'!$A39))</f>
        <v>0</v>
      </c>
      <c r="K38">
        <f>SUMPRODUCT(('MR Daily'!K50:K226)*('MR Daily'!$A50:$A226&gt;='MR Weekly'!$A38)*('MR Daily'!$A50:$A226&lt;'MR Weekly'!$A39))</f>
        <v>51</v>
      </c>
      <c r="L38" s="10">
        <f t="shared" si="16"/>
        <v>0.09803921568627451</v>
      </c>
      <c r="M38" s="11">
        <f t="shared" si="17"/>
        <v>0.09803921568627451</v>
      </c>
      <c r="N38">
        <f>SUMPRODUCT(('MR Daily'!P50:P226)*('MR Daily'!$A50:$A226&gt;='MR Weekly'!$A38)*('MR Daily'!$A50:$A226&lt;'MR Weekly'!$A39))</f>
        <v>18</v>
      </c>
      <c r="O38">
        <f>SUMPRODUCT(('MR Daily'!Q50:Q226)*('MR Daily'!$A50:$A226&gt;='MR Weekly'!$A38)*('MR Daily'!$A50:$A226&lt;'MR Weekly'!$A39))</f>
        <v>0</v>
      </c>
      <c r="P38">
        <f>SUMPRODUCT(('MR Daily'!R50:R226)*('MR Daily'!$A50:$A226&gt;='MR Weekly'!$A38)*('MR Daily'!$A50:$A226&lt;'MR Weekly'!$A39))</f>
        <v>33</v>
      </c>
      <c r="Q38">
        <f>SUMPRODUCT(('MR Daily'!S50:S226)*('MR Daily'!$A50:$A226&gt;='MR Weekly'!$A38)*('MR Daily'!$A50:$A226&lt;'MR Weekly'!$A39))</f>
        <v>0</v>
      </c>
      <c r="R38">
        <f>SUMPRODUCT(('MR Daily'!T50:T226)*('MR Daily'!$A50:$A226&gt;='MR Weekly'!$A38)*('MR Daily'!$A50:$A226&lt;'MR Weekly'!$A39))</f>
        <v>0</v>
      </c>
      <c r="S38">
        <f>SUMPRODUCT(('MR Daily'!U50:U226)*('MR Daily'!$A50:$A226&gt;='MR Weekly'!$A38)*('MR Daily'!$A50:$A226&lt;'MR Weekly'!$A39))</f>
        <v>0</v>
      </c>
      <c r="T38">
        <f>SUMPRODUCT(('MR Daily'!V50:V226)*('MR Daily'!$A50:$A226&gt;='MR Weekly'!$A38)*('MR Daily'!$A50:$A226&lt;'MR Weekly'!$A39))</f>
        <v>0</v>
      </c>
      <c r="U38">
        <f>SUMPRODUCT(('MR Daily'!W50:W226)*('MR Daily'!$A50:$A226&gt;='MR Weekly'!$A38)*('MR Daily'!$A50:$A226&lt;'MR Weekly'!$A39))</f>
        <v>0</v>
      </c>
      <c r="V38">
        <f>SUMPRODUCT(('MR Daily'!X50:X226)*('MR Daily'!$A50:$A226&gt;='MR Weekly'!$A38)*('MR Daily'!$A50:$A226&lt;'MR Weekly'!$A39))</f>
        <v>0</v>
      </c>
      <c r="W38">
        <f>SUMPRODUCT(('MR Daily'!Y50:Y226)*('MR Daily'!$A50:$A226&gt;='MR Weekly'!$A38)*('MR Daily'!$A50:$A226&lt;'MR Weekly'!$A39))</f>
        <v>51</v>
      </c>
      <c r="X38" s="10">
        <f t="shared" si="18"/>
        <v>0.6470588235294118</v>
      </c>
      <c r="Y38" s="11">
        <f t="shared" si="19"/>
        <v>0.6470588235294118</v>
      </c>
    </row>
    <row r="39" spans="1:25" ht="12.75">
      <c r="A39" s="13">
        <v>45124</v>
      </c>
      <c r="B39">
        <f>SUMPRODUCT(('MR Daily'!B51:B227)*('MR Daily'!$A51:$A227&gt;='MR Weekly'!$A39)*('MR Daily'!$A51:$A227&lt;'MR Weekly'!$A40))</f>
        <v>42</v>
      </c>
      <c r="C39">
        <f>SUMPRODUCT(('MR Daily'!C51:C227)*('MR Daily'!$A51:$A227&gt;='MR Weekly'!$A39)*('MR Daily'!$A51:$A227&lt;'MR Weekly'!$A40))</f>
        <v>0</v>
      </c>
      <c r="D39">
        <f>SUMPRODUCT(('MR Daily'!D51:D227)*('MR Daily'!$A51:$A227&gt;='MR Weekly'!$A39)*('MR Daily'!$A51:$A227&lt;'MR Weekly'!$A40))</f>
        <v>3</v>
      </c>
      <c r="E39">
        <f>SUMPRODUCT(('MR Daily'!E51:E227)*('MR Daily'!$A51:$A227&gt;='MR Weekly'!$A39)*('MR Daily'!$A51:$A227&lt;'MR Weekly'!$A40))</f>
        <v>0</v>
      </c>
      <c r="F39">
        <f>SUMPRODUCT(('MR Daily'!F51:F227)*('MR Daily'!$A51:$A227&gt;='MR Weekly'!$A39)*('MR Daily'!$A51:$A227&lt;'MR Weekly'!$A40))</f>
        <v>0</v>
      </c>
      <c r="G39">
        <f>SUMPRODUCT(('MR Daily'!G51:G227)*('MR Daily'!$A51:$A227&gt;='MR Weekly'!$A39)*('MR Daily'!$A51:$A227&lt;'MR Weekly'!$A40))</f>
        <v>0</v>
      </c>
      <c r="H39">
        <f>SUMPRODUCT(('MR Daily'!H51:H227)*('MR Daily'!$A51:$A227&gt;='MR Weekly'!$A39)*('MR Daily'!$A51:$A227&lt;'MR Weekly'!$A40))</f>
        <v>1</v>
      </c>
      <c r="I39">
        <f>SUMPRODUCT(('MR Daily'!I51:I227)*('MR Daily'!$A51:$A227&gt;='MR Weekly'!$A39)*('MR Daily'!$A51:$A227&lt;'MR Weekly'!$A40))</f>
        <v>0</v>
      </c>
      <c r="J39">
        <f>SUMPRODUCT(('MR Daily'!J51:J227)*('MR Daily'!$A51:$A227&gt;='MR Weekly'!$A39)*('MR Daily'!$A51:$A227&lt;'MR Weekly'!$A40))</f>
        <v>0</v>
      </c>
      <c r="K39">
        <f>SUMPRODUCT(('MR Daily'!K51:K227)*('MR Daily'!$A51:$A227&gt;='MR Weekly'!$A39)*('MR Daily'!$A51:$A227&lt;'MR Weekly'!$A40))</f>
        <v>46</v>
      </c>
      <c r="L39" s="10">
        <f t="shared" si="16"/>
        <v>0.06521739130434782</v>
      </c>
      <c r="M39" s="11">
        <f t="shared" si="17"/>
        <v>0.08695652173913043</v>
      </c>
      <c r="N39">
        <f>SUMPRODUCT(('MR Daily'!P51:P227)*('MR Daily'!$A51:$A227&gt;='MR Weekly'!$A39)*('MR Daily'!$A51:$A227&lt;'MR Weekly'!$A40))</f>
        <v>1</v>
      </c>
      <c r="O39">
        <f>SUMPRODUCT(('MR Daily'!Q51:Q227)*('MR Daily'!$A51:$A227&gt;='MR Weekly'!$A39)*('MR Daily'!$A51:$A227&lt;'MR Weekly'!$A40))</f>
        <v>0</v>
      </c>
      <c r="P39">
        <f>SUMPRODUCT(('MR Daily'!R51:R227)*('MR Daily'!$A51:$A227&gt;='MR Weekly'!$A39)*('MR Daily'!$A51:$A227&lt;'MR Weekly'!$A40))</f>
        <v>45</v>
      </c>
      <c r="Q39">
        <f>SUMPRODUCT(('MR Daily'!S51:S227)*('MR Daily'!$A51:$A227&gt;='MR Weekly'!$A39)*('MR Daily'!$A51:$A227&lt;'MR Weekly'!$A40))</f>
        <v>0</v>
      </c>
      <c r="R39">
        <f>SUMPRODUCT(('MR Daily'!T51:T227)*('MR Daily'!$A51:$A227&gt;='MR Weekly'!$A39)*('MR Daily'!$A51:$A227&lt;'MR Weekly'!$A40))</f>
        <v>0</v>
      </c>
      <c r="S39">
        <f>SUMPRODUCT(('MR Daily'!U51:U227)*('MR Daily'!$A51:$A227&gt;='MR Weekly'!$A39)*('MR Daily'!$A51:$A227&lt;'MR Weekly'!$A40))</f>
        <v>0</v>
      </c>
      <c r="T39">
        <f>SUMPRODUCT(('MR Daily'!V51:V227)*('MR Daily'!$A51:$A227&gt;='MR Weekly'!$A39)*('MR Daily'!$A51:$A227&lt;'MR Weekly'!$A40))</f>
        <v>0</v>
      </c>
      <c r="U39">
        <f>SUMPRODUCT(('MR Daily'!W51:W227)*('MR Daily'!$A51:$A227&gt;='MR Weekly'!$A39)*('MR Daily'!$A51:$A227&lt;'MR Weekly'!$A40))</f>
        <v>0</v>
      </c>
      <c r="V39">
        <f>SUMPRODUCT(('MR Daily'!X51:X227)*('MR Daily'!$A51:$A227&gt;='MR Weekly'!$A39)*('MR Daily'!$A51:$A227&lt;'MR Weekly'!$A40))</f>
        <v>0</v>
      </c>
      <c r="W39">
        <f>SUMPRODUCT(('MR Daily'!Y51:Y227)*('MR Daily'!$A51:$A227&gt;='MR Weekly'!$A39)*('MR Daily'!$A51:$A227&lt;'MR Weekly'!$A40))</f>
        <v>46</v>
      </c>
      <c r="X39" s="10">
        <f t="shared" si="18"/>
        <v>0.9782608695652174</v>
      </c>
      <c r="Y39" s="11">
        <f t="shared" si="19"/>
        <v>0.9782608695652174</v>
      </c>
    </row>
    <row r="40" spans="1:25" ht="12.75">
      <c r="A40" s="13">
        <v>45131</v>
      </c>
      <c r="B40">
        <f>SUMPRODUCT(('MR Daily'!B52:B228)*('MR Daily'!$A52:$A228&gt;='MR Weekly'!$A40)*('MR Daily'!$A52:$A228&lt;'MR Weekly'!$A41))</f>
        <v>29</v>
      </c>
      <c r="C40">
        <f>SUMPRODUCT(('MR Daily'!C52:C228)*('MR Daily'!$A52:$A228&gt;='MR Weekly'!$A40)*('MR Daily'!$A52:$A228&lt;'MR Weekly'!$A41))</f>
        <v>0</v>
      </c>
      <c r="D40">
        <f>SUMPRODUCT(('MR Daily'!D52:D228)*('MR Daily'!$A52:$A228&gt;='MR Weekly'!$A40)*('MR Daily'!$A52:$A228&lt;'MR Weekly'!$A41))</f>
        <v>7</v>
      </c>
      <c r="E40">
        <f>SUMPRODUCT(('MR Daily'!E52:E228)*('MR Daily'!$A52:$A228&gt;='MR Weekly'!$A40)*('MR Daily'!$A52:$A228&lt;'MR Weekly'!$A41))</f>
        <v>0</v>
      </c>
      <c r="F40">
        <f>SUMPRODUCT(('MR Daily'!F52:F228)*('MR Daily'!$A52:$A228&gt;='MR Weekly'!$A40)*('MR Daily'!$A52:$A228&lt;'MR Weekly'!$A41))</f>
        <v>0</v>
      </c>
      <c r="G40">
        <f>SUMPRODUCT(('MR Daily'!G52:G228)*('MR Daily'!$A52:$A228&gt;='MR Weekly'!$A40)*('MR Daily'!$A52:$A228&lt;'MR Weekly'!$A41))</f>
        <v>0</v>
      </c>
      <c r="H40">
        <f>SUMPRODUCT(('MR Daily'!H52:H228)*('MR Daily'!$A52:$A228&gt;='MR Weekly'!$A40)*('MR Daily'!$A52:$A228&lt;'MR Weekly'!$A41))</f>
        <v>0</v>
      </c>
      <c r="I40">
        <f>SUMPRODUCT(('MR Daily'!I52:I228)*('MR Daily'!$A52:$A228&gt;='MR Weekly'!$A40)*('MR Daily'!$A52:$A228&lt;'MR Weekly'!$A41))</f>
        <v>0</v>
      </c>
      <c r="J40">
        <f>SUMPRODUCT(('MR Daily'!J52:J228)*('MR Daily'!$A52:$A228&gt;='MR Weekly'!$A40)*('MR Daily'!$A52:$A228&lt;'MR Weekly'!$A41))</f>
        <v>0</v>
      </c>
      <c r="K40">
        <f>SUMPRODUCT(('MR Daily'!K52:K228)*('MR Daily'!$A52:$A228&gt;='MR Weekly'!$A40)*('MR Daily'!$A52:$A228&lt;'MR Weekly'!$A41))</f>
        <v>36</v>
      </c>
      <c r="L40" s="10">
        <f t="shared" si="16"/>
        <v>0.19444444444444445</v>
      </c>
      <c r="M40" s="11">
        <f t="shared" si="17"/>
        <v>0.19444444444444445</v>
      </c>
      <c r="N40">
        <f>SUMPRODUCT(('MR Daily'!P52:P228)*('MR Daily'!$A52:$A228&gt;='MR Weekly'!$A40)*('MR Daily'!$A52:$A228&lt;'MR Weekly'!$A41))</f>
        <v>13</v>
      </c>
      <c r="O40">
        <f>SUMPRODUCT(('MR Daily'!Q52:Q228)*('MR Daily'!$A52:$A228&gt;='MR Weekly'!$A40)*('MR Daily'!$A52:$A228&lt;'MR Weekly'!$A41))</f>
        <v>0</v>
      </c>
      <c r="P40">
        <f>SUMPRODUCT(('MR Daily'!R52:R228)*('MR Daily'!$A52:$A228&gt;='MR Weekly'!$A40)*('MR Daily'!$A52:$A228&lt;'MR Weekly'!$A41))</f>
        <v>22</v>
      </c>
      <c r="Q40">
        <f>SUMPRODUCT(('MR Daily'!S52:S228)*('MR Daily'!$A52:$A228&gt;='MR Weekly'!$A40)*('MR Daily'!$A52:$A228&lt;'MR Weekly'!$A41))</f>
        <v>1</v>
      </c>
      <c r="R40">
        <f>SUMPRODUCT(('MR Daily'!T52:T228)*('MR Daily'!$A52:$A228&gt;='MR Weekly'!$A40)*('MR Daily'!$A52:$A228&lt;'MR Weekly'!$A41))</f>
        <v>0</v>
      </c>
      <c r="S40">
        <f>SUMPRODUCT(('MR Daily'!U52:U228)*('MR Daily'!$A52:$A228&gt;='MR Weekly'!$A40)*('MR Daily'!$A52:$A228&lt;'MR Weekly'!$A41))</f>
        <v>0</v>
      </c>
      <c r="T40">
        <f>SUMPRODUCT(('MR Daily'!V52:V228)*('MR Daily'!$A52:$A228&gt;='MR Weekly'!$A40)*('MR Daily'!$A52:$A228&lt;'MR Weekly'!$A41))</f>
        <v>0</v>
      </c>
      <c r="U40">
        <f>SUMPRODUCT(('MR Daily'!W52:W228)*('MR Daily'!$A52:$A228&gt;='MR Weekly'!$A40)*('MR Daily'!$A52:$A228&lt;'MR Weekly'!$A41))</f>
        <v>0</v>
      </c>
      <c r="V40">
        <f>SUMPRODUCT(('MR Daily'!X52:X228)*('MR Daily'!$A52:$A228&gt;='MR Weekly'!$A40)*('MR Daily'!$A52:$A228&lt;'MR Weekly'!$A41))</f>
        <v>0</v>
      </c>
      <c r="W40">
        <f>SUMPRODUCT(('MR Daily'!Y52:Y228)*('MR Daily'!$A52:$A228&gt;='MR Weekly'!$A40)*('MR Daily'!$A52:$A228&lt;'MR Weekly'!$A41))</f>
        <v>36</v>
      </c>
      <c r="X40" s="10">
        <f t="shared" si="18"/>
        <v>0.6111111111111112</v>
      </c>
      <c r="Y40" s="11">
        <f t="shared" si="19"/>
        <v>0.6388888888888888</v>
      </c>
    </row>
    <row r="41" spans="1:25" ht="12.75">
      <c r="A41" s="13">
        <v>45138</v>
      </c>
      <c r="B41">
        <f>SUMPRODUCT(('MR Daily'!B53:B229)*('MR Daily'!$A53:$A229&gt;='MR Weekly'!$A41)*('MR Daily'!$A53:$A229&lt;'MR Weekly'!$A42))</f>
        <v>52</v>
      </c>
      <c r="C41">
        <f>SUMPRODUCT(('MR Daily'!C53:C229)*('MR Daily'!$A53:$A229&gt;='MR Weekly'!$A41)*('MR Daily'!$A53:$A229&lt;'MR Weekly'!$A42))</f>
        <v>0</v>
      </c>
      <c r="D41">
        <f>SUMPRODUCT(('MR Daily'!D53:D229)*('MR Daily'!$A53:$A229&gt;='MR Weekly'!$A41)*('MR Daily'!$A53:$A229&lt;'MR Weekly'!$A42))</f>
        <v>4</v>
      </c>
      <c r="E41">
        <f>SUMPRODUCT(('MR Daily'!E53:E229)*('MR Daily'!$A53:$A229&gt;='MR Weekly'!$A41)*('MR Daily'!$A53:$A229&lt;'MR Weekly'!$A42))</f>
        <v>0</v>
      </c>
      <c r="F41">
        <f>SUMPRODUCT(('MR Daily'!F53:F229)*('MR Daily'!$A53:$A229&gt;='MR Weekly'!$A41)*('MR Daily'!$A53:$A229&lt;'MR Weekly'!$A42))</f>
        <v>0</v>
      </c>
      <c r="G41">
        <f>SUMPRODUCT(('MR Daily'!G53:G229)*('MR Daily'!$A53:$A229&gt;='MR Weekly'!$A41)*('MR Daily'!$A53:$A229&lt;'MR Weekly'!$A42))</f>
        <v>0</v>
      </c>
      <c r="H41">
        <f>SUMPRODUCT(('MR Daily'!H53:H229)*('MR Daily'!$A53:$A229&gt;='MR Weekly'!$A41)*('MR Daily'!$A53:$A229&lt;'MR Weekly'!$A42))</f>
        <v>0</v>
      </c>
      <c r="I41">
        <f>SUMPRODUCT(('MR Daily'!I53:I229)*('MR Daily'!$A53:$A229&gt;='MR Weekly'!$A41)*('MR Daily'!$A53:$A229&lt;'MR Weekly'!$A42))</f>
        <v>0</v>
      </c>
      <c r="J41">
        <f>SUMPRODUCT(('MR Daily'!J53:J229)*('MR Daily'!$A53:$A229&gt;='MR Weekly'!$A41)*('MR Daily'!$A53:$A229&lt;'MR Weekly'!$A42))</f>
        <v>0</v>
      </c>
      <c r="K41">
        <f>SUMPRODUCT(('MR Daily'!K53:K229)*('MR Daily'!$A53:$A229&gt;='MR Weekly'!$A41)*('MR Daily'!$A53:$A229&lt;'MR Weekly'!$A42))</f>
        <v>56</v>
      </c>
      <c r="L41" s="10">
        <f aca="true" t="shared" si="20" ref="L41:L49">D41/K41</f>
        <v>0.07142857142857142</v>
      </c>
      <c r="M41" s="11">
        <f aca="true" t="shared" si="21" ref="M41:M49">(K41-B41)/K41</f>
        <v>0.07142857142857142</v>
      </c>
      <c r="N41">
        <f>SUMPRODUCT(('MR Daily'!P53:P229)*('MR Daily'!$A53:$A229&gt;='MR Weekly'!$A41)*('MR Daily'!$A53:$A229&lt;'MR Weekly'!$A42))</f>
        <v>12</v>
      </c>
      <c r="O41">
        <f>SUMPRODUCT(('MR Daily'!Q53:Q229)*('MR Daily'!$A53:$A229&gt;='MR Weekly'!$A41)*('MR Daily'!$A53:$A229&lt;'MR Weekly'!$A42))</f>
        <v>0</v>
      </c>
      <c r="P41">
        <f>SUMPRODUCT(('MR Daily'!R53:R229)*('MR Daily'!$A53:$A229&gt;='MR Weekly'!$A41)*('MR Daily'!$A53:$A229&lt;'MR Weekly'!$A42))</f>
        <v>19</v>
      </c>
      <c r="Q41">
        <f>SUMPRODUCT(('MR Daily'!S53:S229)*('MR Daily'!$A53:$A229&gt;='MR Weekly'!$A41)*('MR Daily'!$A53:$A229&lt;'MR Weekly'!$A42))</f>
        <v>0</v>
      </c>
      <c r="R41">
        <f>SUMPRODUCT(('MR Daily'!T53:T229)*('MR Daily'!$A53:$A229&gt;='MR Weekly'!$A41)*('MR Daily'!$A53:$A229&lt;'MR Weekly'!$A42))</f>
        <v>0</v>
      </c>
      <c r="S41">
        <f>SUMPRODUCT(('MR Daily'!U53:U229)*('MR Daily'!$A53:$A229&gt;='MR Weekly'!$A41)*('MR Daily'!$A53:$A229&lt;'MR Weekly'!$A42))</f>
        <v>0</v>
      </c>
      <c r="T41">
        <f>SUMPRODUCT(('MR Daily'!V53:V229)*('MR Daily'!$A53:$A229&gt;='MR Weekly'!$A41)*('MR Daily'!$A53:$A229&lt;'MR Weekly'!$A42))</f>
        <v>25</v>
      </c>
      <c r="U41">
        <f>SUMPRODUCT(('MR Daily'!W53:W229)*('MR Daily'!$A53:$A229&gt;='MR Weekly'!$A41)*('MR Daily'!$A53:$A229&lt;'MR Weekly'!$A42))</f>
        <v>0</v>
      </c>
      <c r="V41">
        <f>SUMPRODUCT(('MR Daily'!X53:X229)*('MR Daily'!$A53:$A229&gt;='MR Weekly'!$A41)*('MR Daily'!$A53:$A229&lt;'MR Weekly'!$A42))</f>
        <v>0</v>
      </c>
      <c r="W41">
        <f>SUMPRODUCT(('MR Daily'!Y53:Y229)*('MR Daily'!$A53:$A229&gt;='MR Weekly'!$A41)*('MR Daily'!$A53:$A229&lt;'MR Weekly'!$A42))</f>
        <v>56</v>
      </c>
      <c r="X41" s="10">
        <f aca="true" t="shared" si="22" ref="X41:X49">P41/W41</f>
        <v>0.3392857142857143</v>
      </c>
      <c r="Y41" s="11">
        <f aca="true" t="shared" si="23" ref="Y41:Y49">(W41-N41)/W41</f>
        <v>0.7857142857142857</v>
      </c>
    </row>
    <row r="42" spans="1:25" ht="12.75">
      <c r="A42" s="13">
        <v>45145</v>
      </c>
      <c r="B42">
        <f>SUMPRODUCT(('MR Daily'!B54:B230)*('MR Daily'!$A54:$A230&gt;='MR Weekly'!$A42)*('MR Daily'!$A54:$A230&lt;'MR Weekly'!$A43))</f>
        <v>27</v>
      </c>
      <c r="C42">
        <f>SUMPRODUCT(('MR Daily'!C54:C230)*('MR Daily'!$A54:$A230&gt;='MR Weekly'!$A42)*('MR Daily'!$A54:$A230&lt;'MR Weekly'!$A43))</f>
        <v>0</v>
      </c>
      <c r="D42">
        <f>SUMPRODUCT(('MR Daily'!D54:D230)*('MR Daily'!$A54:$A230&gt;='MR Weekly'!$A42)*('MR Daily'!$A54:$A230&lt;'MR Weekly'!$A43))</f>
        <v>3</v>
      </c>
      <c r="E42">
        <f>SUMPRODUCT(('MR Daily'!E54:E230)*('MR Daily'!$A54:$A230&gt;='MR Weekly'!$A42)*('MR Daily'!$A54:$A230&lt;'MR Weekly'!$A43))</f>
        <v>0</v>
      </c>
      <c r="F42">
        <f>SUMPRODUCT(('MR Daily'!F54:F230)*('MR Daily'!$A54:$A230&gt;='MR Weekly'!$A42)*('MR Daily'!$A54:$A230&lt;'MR Weekly'!$A43))</f>
        <v>0</v>
      </c>
      <c r="G42">
        <f>SUMPRODUCT(('MR Daily'!G54:G230)*('MR Daily'!$A54:$A230&gt;='MR Weekly'!$A42)*('MR Daily'!$A54:$A230&lt;'MR Weekly'!$A43))</f>
        <v>0</v>
      </c>
      <c r="H42">
        <f>SUMPRODUCT(('MR Daily'!H54:H230)*('MR Daily'!$A54:$A230&gt;='MR Weekly'!$A42)*('MR Daily'!$A54:$A230&lt;'MR Weekly'!$A43))</f>
        <v>0</v>
      </c>
      <c r="I42">
        <f>SUMPRODUCT(('MR Daily'!I54:I230)*('MR Daily'!$A54:$A230&gt;='MR Weekly'!$A42)*('MR Daily'!$A54:$A230&lt;'MR Weekly'!$A43))</f>
        <v>0</v>
      </c>
      <c r="J42">
        <f>SUMPRODUCT(('MR Daily'!J54:J230)*('MR Daily'!$A54:$A230&gt;='MR Weekly'!$A42)*('MR Daily'!$A54:$A230&lt;'MR Weekly'!$A43))</f>
        <v>0</v>
      </c>
      <c r="K42">
        <f>SUMPRODUCT(('MR Daily'!K54:K230)*('MR Daily'!$A54:$A230&gt;='MR Weekly'!$A42)*('MR Daily'!$A54:$A230&lt;'MR Weekly'!$A43))</f>
        <v>30</v>
      </c>
      <c r="L42" s="10">
        <f t="shared" si="20"/>
        <v>0.1</v>
      </c>
      <c r="M42" s="11">
        <f t="shared" si="21"/>
        <v>0.1</v>
      </c>
      <c r="N42">
        <f>SUMPRODUCT(('MR Daily'!P54:P230)*('MR Daily'!$A54:$A230&gt;='MR Weekly'!$A42)*('MR Daily'!$A54:$A230&lt;'MR Weekly'!$A43))</f>
        <v>2</v>
      </c>
      <c r="O42">
        <f>SUMPRODUCT(('MR Daily'!Q54:Q230)*('MR Daily'!$A54:$A230&gt;='MR Weekly'!$A42)*('MR Daily'!$A54:$A230&lt;'MR Weekly'!$A43))</f>
        <v>0</v>
      </c>
      <c r="P42">
        <f>SUMPRODUCT(('MR Daily'!R54:R230)*('MR Daily'!$A54:$A230&gt;='MR Weekly'!$A42)*('MR Daily'!$A54:$A230&lt;'MR Weekly'!$A43))</f>
        <v>14</v>
      </c>
      <c r="Q42">
        <f>SUMPRODUCT(('MR Daily'!S54:S230)*('MR Daily'!$A54:$A230&gt;='MR Weekly'!$A42)*('MR Daily'!$A54:$A230&lt;'MR Weekly'!$A43))</f>
        <v>0</v>
      </c>
      <c r="R42">
        <f>SUMPRODUCT(('MR Daily'!T54:T230)*('MR Daily'!$A54:$A230&gt;='MR Weekly'!$A42)*('MR Daily'!$A54:$A230&lt;'MR Weekly'!$A43))</f>
        <v>0</v>
      </c>
      <c r="S42">
        <f>SUMPRODUCT(('MR Daily'!U54:U230)*('MR Daily'!$A54:$A230&gt;='MR Weekly'!$A42)*('MR Daily'!$A54:$A230&lt;'MR Weekly'!$A43))</f>
        <v>0</v>
      </c>
      <c r="T42">
        <f>SUMPRODUCT(('MR Daily'!V54:V230)*('MR Daily'!$A54:$A230&gt;='MR Weekly'!$A42)*('MR Daily'!$A54:$A230&lt;'MR Weekly'!$A43))</f>
        <v>14</v>
      </c>
      <c r="U42">
        <f>SUMPRODUCT(('MR Daily'!W54:W230)*('MR Daily'!$A54:$A230&gt;='MR Weekly'!$A42)*('MR Daily'!$A54:$A230&lt;'MR Weekly'!$A43))</f>
        <v>0</v>
      </c>
      <c r="V42">
        <f>SUMPRODUCT(('MR Daily'!X54:X230)*('MR Daily'!$A54:$A230&gt;='MR Weekly'!$A42)*('MR Daily'!$A54:$A230&lt;'MR Weekly'!$A43))</f>
        <v>0</v>
      </c>
      <c r="W42">
        <f>SUMPRODUCT(('MR Daily'!Y54:Y230)*('MR Daily'!$A54:$A230&gt;='MR Weekly'!$A42)*('MR Daily'!$A54:$A230&lt;'MR Weekly'!$A43))</f>
        <v>30</v>
      </c>
      <c r="X42" s="10">
        <f t="shared" si="22"/>
        <v>0.4666666666666667</v>
      </c>
      <c r="Y42" s="11">
        <f t="shared" si="23"/>
        <v>0.9333333333333333</v>
      </c>
    </row>
    <row r="43" spans="1:25" ht="12.75">
      <c r="A43" s="13">
        <v>45152</v>
      </c>
      <c r="B43">
        <f>SUMPRODUCT(('MR Daily'!B55:B230)*('MR Daily'!$A55:$A230&gt;='MR Weekly'!$A43)*('MR Daily'!$A55:$A230&lt;'MR Weekly'!$A44))</f>
        <v>50</v>
      </c>
      <c r="C43">
        <f>SUMPRODUCT(('MR Daily'!C55:C230)*('MR Daily'!$A55:$A230&gt;='MR Weekly'!$A43)*('MR Daily'!$A55:$A230&lt;'MR Weekly'!$A44))</f>
        <v>0</v>
      </c>
      <c r="D43">
        <f>SUMPRODUCT(('MR Daily'!D55:D230)*('MR Daily'!$A55:$A230&gt;='MR Weekly'!$A43)*('MR Daily'!$A55:$A230&lt;'MR Weekly'!$A44))</f>
        <v>6</v>
      </c>
      <c r="E43">
        <f>SUMPRODUCT(('MR Daily'!E55:E230)*('MR Daily'!$A55:$A230&gt;='MR Weekly'!$A43)*('MR Daily'!$A55:$A230&lt;'MR Weekly'!$A44))</f>
        <v>0</v>
      </c>
      <c r="F43">
        <f>SUMPRODUCT(('MR Daily'!F55:F230)*('MR Daily'!$A55:$A230&gt;='MR Weekly'!$A43)*('MR Daily'!$A55:$A230&lt;'MR Weekly'!$A44))</f>
        <v>0</v>
      </c>
      <c r="G43">
        <f>SUMPRODUCT(('MR Daily'!G55:G230)*('MR Daily'!$A55:$A230&gt;='MR Weekly'!$A43)*('MR Daily'!$A55:$A230&lt;'MR Weekly'!$A44))</f>
        <v>0</v>
      </c>
      <c r="H43">
        <f>SUMPRODUCT(('MR Daily'!H55:H230)*('MR Daily'!$A55:$A230&gt;='MR Weekly'!$A43)*('MR Daily'!$A55:$A230&lt;'MR Weekly'!$A44))</f>
        <v>0</v>
      </c>
      <c r="I43">
        <f>SUMPRODUCT(('MR Daily'!I55:I230)*('MR Daily'!$A55:$A230&gt;='MR Weekly'!$A43)*('MR Daily'!$A55:$A230&lt;'MR Weekly'!$A44))</f>
        <v>0</v>
      </c>
      <c r="J43">
        <f>SUMPRODUCT(('MR Daily'!J55:J230)*('MR Daily'!$A55:$A230&gt;='MR Weekly'!$A43)*('MR Daily'!$A55:$A230&lt;'MR Weekly'!$A44))</f>
        <v>0</v>
      </c>
      <c r="K43">
        <f>SUMPRODUCT(('MR Daily'!K55:K230)*('MR Daily'!$A55:$A230&gt;='MR Weekly'!$A43)*('MR Daily'!$A55:$A230&lt;'MR Weekly'!$A44))</f>
        <v>56</v>
      </c>
      <c r="L43" s="10">
        <f t="shared" si="20"/>
        <v>0.10714285714285714</v>
      </c>
      <c r="M43" s="11">
        <f t="shared" si="21"/>
        <v>0.10714285714285714</v>
      </c>
      <c r="N43">
        <f>SUMPRODUCT(('MR Daily'!P55:P230)*('MR Daily'!$A55:$A230&gt;='MR Weekly'!$A43)*('MR Daily'!$A55:$A230&lt;'MR Weekly'!$A44))</f>
        <v>17</v>
      </c>
      <c r="O43">
        <f>SUMPRODUCT(('MR Daily'!Q55:Q230)*('MR Daily'!$A55:$A230&gt;='MR Weekly'!$A43)*('MR Daily'!$A55:$A230&lt;'MR Weekly'!$A44))</f>
        <v>0</v>
      </c>
      <c r="P43">
        <f>SUMPRODUCT(('MR Daily'!R55:R230)*('MR Daily'!$A55:$A230&gt;='MR Weekly'!$A43)*('MR Daily'!$A55:$A230&lt;'MR Weekly'!$A44))</f>
        <v>23</v>
      </c>
      <c r="Q43">
        <f>SUMPRODUCT(('MR Daily'!S55:S230)*('MR Daily'!$A55:$A230&gt;='MR Weekly'!$A43)*('MR Daily'!$A55:$A230&lt;'MR Weekly'!$A44))</f>
        <v>0</v>
      </c>
      <c r="R43">
        <f>SUMPRODUCT(('MR Daily'!T55:T230)*('MR Daily'!$A55:$A230&gt;='MR Weekly'!$A43)*('MR Daily'!$A55:$A230&lt;'MR Weekly'!$A44))</f>
        <v>0</v>
      </c>
      <c r="S43">
        <f>SUMPRODUCT(('MR Daily'!U55:U230)*('MR Daily'!$A55:$A230&gt;='MR Weekly'!$A43)*('MR Daily'!$A55:$A230&lt;'MR Weekly'!$A44))</f>
        <v>0</v>
      </c>
      <c r="T43">
        <f>SUMPRODUCT(('MR Daily'!V55:V230)*('MR Daily'!$A55:$A230&gt;='MR Weekly'!$A43)*('MR Daily'!$A55:$A230&lt;'MR Weekly'!$A44))</f>
        <v>16</v>
      </c>
      <c r="U43">
        <f>SUMPRODUCT(('MR Daily'!W55:W230)*('MR Daily'!$A55:$A230&gt;='MR Weekly'!$A43)*('MR Daily'!$A55:$A230&lt;'MR Weekly'!$A44))</f>
        <v>0</v>
      </c>
      <c r="V43">
        <f>SUMPRODUCT(('MR Daily'!X55:X230)*('MR Daily'!$A55:$A230&gt;='MR Weekly'!$A43)*('MR Daily'!$A55:$A230&lt;'MR Weekly'!$A44))</f>
        <v>0</v>
      </c>
      <c r="W43">
        <f>SUMPRODUCT(('MR Daily'!Y55:Y230)*('MR Daily'!$A55:$A230&gt;='MR Weekly'!$A43)*('MR Daily'!$A55:$A230&lt;'MR Weekly'!$A44))</f>
        <v>56</v>
      </c>
      <c r="X43" s="10">
        <f t="shared" si="22"/>
        <v>0.4107142857142857</v>
      </c>
      <c r="Y43" s="11">
        <f t="shared" si="23"/>
        <v>0.6964285714285714</v>
      </c>
    </row>
    <row r="44" spans="1:25" ht="12.75">
      <c r="A44" s="13">
        <v>45159</v>
      </c>
      <c r="B44">
        <f>SUMPRODUCT(('MR Daily'!B56:B230)*('MR Daily'!$A56:$A230&gt;='MR Weekly'!$A44)*('MR Daily'!$A56:$A230&lt;'MR Weekly'!$A45))</f>
        <v>41</v>
      </c>
      <c r="C44">
        <f>SUMPRODUCT(('MR Daily'!C56:C230)*('MR Daily'!$A56:$A230&gt;='MR Weekly'!$A44)*('MR Daily'!$A56:$A230&lt;'MR Weekly'!$A45))</f>
        <v>0</v>
      </c>
      <c r="D44">
        <f>SUMPRODUCT(('MR Daily'!D56:D230)*('MR Daily'!$A56:$A230&gt;='MR Weekly'!$A44)*('MR Daily'!$A56:$A230&lt;'MR Weekly'!$A45))</f>
        <v>3</v>
      </c>
      <c r="E44">
        <f>SUMPRODUCT(('MR Daily'!E56:E230)*('MR Daily'!$A56:$A230&gt;='MR Weekly'!$A44)*('MR Daily'!$A56:$A230&lt;'MR Weekly'!$A45))</f>
        <v>0</v>
      </c>
      <c r="F44">
        <f>SUMPRODUCT(('MR Daily'!F56:F230)*('MR Daily'!$A56:$A230&gt;='MR Weekly'!$A44)*('MR Daily'!$A56:$A230&lt;'MR Weekly'!$A45))</f>
        <v>0</v>
      </c>
      <c r="G44">
        <f>SUMPRODUCT(('MR Daily'!G56:G230)*('MR Daily'!$A56:$A230&gt;='MR Weekly'!$A44)*('MR Daily'!$A56:$A230&lt;'MR Weekly'!$A45))</f>
        <v>0</v>
      </c>
      <c r="H44">
        <f>SUMPRODUCT(('MR Daily'!H56:H230)*('MR Daily'!$A56:$A230&gt;='MR Weekly'!$A44)*('MR Daily'!$A56:$A230&lt;'MR Weekly'!$A45))</f>
        <v>0</v>
      </c>
      <c r="I44">
        <f>SUMPRODUCT(('MR Daily'!I56:I230)*('MR Daily'!$A56:$A230&gt;='MR Weekly'!$A44)*('MR Daily'!$A56:$A230&lt;'MR Weekly'!$A45))</f>
        <v>0</v>
      </c>
      <c r="J44">
        <f>SUMPRODUCT(('MR Daily'!J56:J230)*('MR Daily'!$A56:$A230&gt;='MR Weekly'!$A44)*('MR Daily'!$A56:$A230&lt;'MR Weekly'!$A45))</f>
        <v>0</v>
      </c>
      <c r="K44">
        <f>SUMPRODUCT(('MR Daily'!K56:K230)*('MR Daily'!$A56:$A230&gt;='MR Weekly'!$A44)*('MR Daily'!$A56:$A230&lt;'MR Weekly'!$A45))</f>
        <v>30</v>
      </c>
      <c r="L44" s="10">
        <f t="shared" si="20"/>
        <v>0.1</v>
      </c>
      <c r="M44" s="11">
        <f t="shared" si="21"/>
        <v>-0.36666666666666664</v>
      </c>
      <c r="N44">
        <f>SUMPRODUCT(('MR Daily'!P56:P230)*('MR Daily'!$A56:$A230&gt;='MR Weekly'!$A44)*('MR Daily'!$A56:$A230&lt;'MR Weekly'!$A45))</f>
        <v>25</v>
      </c>
      <c r="O44">
        <f>SUMPRODUCT(('MR Daily'!Q56:Q230)*('MR Daily'!$A56:$A230&gt;='MR Weekly'!$A44)*('MR Daily'!$A56:$A230&lt;'MR Weekly'!$A45))</f>
        <v>0</v>
      </c>
      <c r="P44">
        <f>SUMPRODUCT(('MR Daily'!R56:R230)*('MR Daily'!$A56:$A230&gt;='MR Weekly'!$A44)*('MR Daily'!$A56:$A230&lt;'MR Weekly'!$A45))</f>
        <v>14</v>
      </c>
      <c r="Q44">
        <f>SUMPRODUCT(('MR Daily'!S56:S230)*('MR Daily'!$A56:$A230&gt;='MR Weekly'!$A44)*('MR Daily'!$A56:$A230&lt;'MR Weekly'!$A45))</f>
        <v>0</v>
      </c>
      <c r="R44">
        <f>SUMPRODUCT(('MR Daily'!T56:T230)*('MR Daily'!$A56:$A230&gt;='MR Weekly'!$A44)*('MR Daily'!$A56:$A230&lt;'MR Weekly'!$A45))</f>
        <v>0</v>
      </c>
      <c r="S44">
        <f>SUMPRODUCT(('MR Daily'!U56:U230)*('MR Daily'!$A56:$A230&gt;='MR Weekly'!$A44)*('MR Daily'!$A56:$A230&lt;'MR Weekly'!$A45))</f>
        <v>0</v>
      </c>
      <c r="T44">
        <f>SUMPRODUCT(('MR Daily'!V56:V230)*('MR Daily'!$A56:$A230&gt;='MR Weekly'!$A44)*('MR Daily'!$A56:$A230&lt;'MR Weekly'!$A45))</f>
        <v>5</v>
      </c>
      <c r="U44">
        <f>SUMPRODUCT(('MR Daily'!W56:W230)*('MR Daily'!$A56:$A230&gt;='MR Weekly'!$A44)*('MR Daily'!$A56:$A230&lt;'MR Weekly'!$A45))</f>
        <v>0</v>
      </c>
      <c r="V44">
        <f>SUMPRODUCT(('MR Daily'!X56:X230)*('MR Daily'!$A56:$A230&gt;='MR Weekly'!$A44)*('MR Daily'!$A56:$A230&lt;'MR Weekly'!$A45))</f>
        <v>0</v>
      </c>
      <c r="W44">
        <f>SUMPRODUCT(('MR Daily'!Y56:Y230)*('MR Daily'!$A56:$A230&gt;='MR Weekly'!$A44)*('MR Daily'!$A56:$A230&lt;'MR Weekly'!$A45))</f>
        <v>44</v>
      </c>
      <c r="X44" s="10">
        <f t="shared" si="22"/>
        <v>0.3181818181818182</v>
      </c>
      <c r="Y44" s="11">
        <f t="shared" si="23"/>
        <v>0.4318181818181818</v>
      </c>
    </row>
    <row r="45" spans="1:25" ht="12.75">
      <c r="A45" s="13">
        <v>45166</v>
      </c>
      <c r="B45">
        <f>SUMPRODUCT(('MR Daily'!B57:B231)*('MR Daily'!$A57:$A231&gt;='MR Weekly'!$A45)*('MR Daily'!$A57:$A231&lt;'MR Weekly'!$A46))</f>
        <v>38</v>
      </c>
      <c r="C45">
        <f>SUMPRODUCT(('MR Daily'!C57:C231)*('MR Daily'!$A57:$A231&gt;='MR Weekly'!$A45)*('MR Daily'!$A57:$A231&lt;'MR Weekly'!$A46))</f>
        <v>0</v>
      </c>
      <c r="D45">
        <f>SUMPRODUCT(('MR Daily'!D57:D231)*('MR Daily'!$A57:$A231&gt;='MR Weekly'!$A45)*('MR Daily'!$A57:$A231&lt;'MR Weekly'!$A46))</f>
        <v>0</v>
      </c>
      <c r="E45">
        <f>SUMPRODUCT(('MR Daily'!E57:E231)*('MR Daily'!$A57:$A231&gt;='MR Weekly'!$A45)*('MR Daily'!$A57:$A231&lt;'MR Weekly'!$A46))</f>
        <v>0</v>
      </c>
      <c r="F45">
        <f>SUMPRODUCT(('MR Daily'!F57:F231)*('MR Daily'!$A57:$A231&gt;='MR Weekly'!$A45)*('MR Daily'!$A57:$A231&lt;'MR Weekly'!$A46))</f>
        <v>0</v>
      </c>
      <c r="G45">
        <f>SUMPRODUCT(('MR Daily'!G57:G231)*('MR Daily'!$A57:$A231&gt;='MR Weekly'!$A45)*('MR Daily'!$A57:$A231&lt;'MR Weekly'!$A46))</f>
        <v>0</v>
      </c>
      <c r="H45">
        <f>SUMPRODUCT(('MR Daily'!H57:H231)*('MR Daily'!$A57:$A231&gt;='MR Weekly'!$A45)*('MR Daily'!$A57:$A231&lt;'MR Weekly'!$A46))</f>
        <v>0</v>
      </c>
      <c r="I45">
        <f>SUMPRODUCT(('MR Daily'!I57:I231)*('MR Daily'!$A57:$A231&gt;='MR Weekly'!$A45)*('MR Daily'!$A57:$A231&lt;'MR Weekly'!$A46))</f>
        <v>0</v>
      </c>
      <c r="J45">
        <f>SUMPRODUCT(('MR Daily'!J57:J231)*('MR Daily'!$A57:$A231&gt;='MR Weekly'!$A45)*('MR Daily'!$A57:$A231&lt;'MR Weekly'!$A46))</f>
        <v>0</v>
      </c>
      <c r="K45">
        <f>SUMPRODUCT(('MR Daily'!K57:K231)*('MR Daily'!$A57:$A231&gt;='MR Weekly'!$A45)*('MR Daily'!$A57:$A231&lt;'MR Weekly'!$A46))</f>
        <v>0</v>
      </c>
      <c r="L45" s="10" t="e">
        <f t="shared" si="20"/>
        <v>#DIV/0!</v>
      </c>
      <c r="M45" s="11" t="e">
        <f t="shared" si="21"/>
        <v>#DIV/0!</v>
      </c>
      <c r="N45">
        <f>SUMPRODUCT(('MR Daily'!P57:P231)*('MR Daily'!$A57:$A231&gt;='MR Weekly'!$A45)*('MR Daily'!$A57:$A231&lt;'MR Weekly'!$A46))</f>
        <v>28</v>
      </c>
      <c r="O45">
        <f>SUMPRODUCT(('MR Daily'!Q57:Q231)*('MR Daily'!$A57:$A231&gt;='MR Weekly'!$A45)*('MR Daily'!$A57:$A231&lt;'MR Weekly'!$A46))</f>
        <v>0</v>
      </c>
      <c r="P45">
        <f>SUMPRODUCT(('MR Daily'!R57:R231)*('MR Daily'!$A57:$A231&gt;='MR Weekly'!$A45)*('MR Daily'!$A57:$A231&lt;'MR Weekly'!$A46))</f>
        <v>6</v>
      </c>
      <c r="Q45">
        <f>SUMPRODUCT(('MR Daily'!S57:S231)*('MR Daily'!$A57:$A231&gt;='MR Weekly'!$A45)*('MR Daily'!$A57:$A231&lt;'MR Weekly'!$A46))</f>
        <v>0</v>
      </c>
      <c r="R45">
        <f>SUMPRODUCT(('MR Daily'!T57:T231)*('MR Daily'!$A57:$A231&gt;='MR Weekly'!$A45)*('MR Daily'!$A57:$A231&lt;'MR Weekly'!$A46))</f>
        <v>0</v>
      </c>
      <c r="S45">
        <f>SUMPRODUCT(('MR Daily'!U57:U231)*('MR Daily'!$A57:$A231&gt;='MR Weekly'!$A45)*('MR Daily'!$A57:$A231&lt;'MR Weekly'!$A46))</f>
        <v>0</v>
      </c>
      <c r="T45">
        <f>SUMPRODUCT(('MR Daily'!V57:V231)*('MR Daily'!$A57:$A231&gt;='MR Weekly'!$A45)*('MR Daily'!$A57:$A231&lt;'MR Weekly'!$A46))</f>
        <v>4</v>
      </c>
      <c r="U45">
        <f>SUMPRODUCT(('MR Daily'!W57:W231)*('MR Daily'!$A57:$A231&gt;='MR Weekly'!$A45)*('MR Daily'!$A57:$A231&lt;'MR Weekly'!$A46))</f>
        <v>0</v>
      </c>
      <c r="V45">
        <f>SUMPRODUCT(('MR Daily'!X57:X231)*('MR Daily'!$A57:$A231&gt;='MR Weekly'!$A45)*('MR Daily'!$A57:$A231&lt;'MR Weekly'!$A46))</f>
        <v>0</v>
      </c>
      <c r="W45">
        <f>SUMPRODUCT(('MR Daily'!Y57:Y231)*('MR Daily'!$A57:$A231&gt;='MR Weekly'!$A45)*('MR Daily'!$A57:$A231&lt;'MR Weekly'!$A46))</f>
        <v>38</v>
      </c>
      <c r="X45" s="10">
        <f t="shared" si="22"/>
        <v>0.15789473684210525</v>
      </c>
      <c r="Y45" s="11">
        <f t="shared" si="23"/>
        <v>0.2631578947368421</v>
      </c>
    </row>
    <row r="46" spans="1:25" ht="12.75">
      <c r="A46" s="13">
        <v>45173</v>
      </c>
      <c r="B46">
        <f>SUMPRODUCT(('MR Daily'!B58:B232)*('MR Daily'!$A58:$A232&gt;='MR Weekly'!$A46)*('MR Daily'!$A58:$A232&lt;'MR Weekly'!$A47))</f>
        <v>70</v>
      </c>
      <c r="C46">
        <f>SUMPRODUCT(('MR Daily'!C58:C232)*('MR Daily'!$A58:$A232&gt;='MR Weekly'!$A46)*('MR Daily'!$A58:$A232&lt;'MR Weekly'!$A47))</f>
        <v>0</v>
      </c>
      <c r="D46">
        <f>SUMPRODUCT(('MR Daily'!D58:D232)*('MR Daily'!$A58:$A232&gt;='MR Weekly'!$A46)*('MR Daily'!$A58:$A232&lt;'MR Weekly'!$A47))</f>
        <v>1</v>
      </c>
      <c r="E46">
        <f>SUMPRODUCT(('MR Daily'!E58:E232)*('MR Daily'!$A58:$A232&gt;='MR Weekly'!$A46)*('MR Daily'!$A58:$A232&lt;'MR Weekly'!$A47))</f>
        <v>0</v>
      </c>
      <c r="F46">
        <f>SUMPRODUCT(('MR Daily'!F58:F232)*('MR Daily'!$A58:$A232&gt;='MR Weekly'!$A46)*('MR Daily'!$A58:$A232&lt;'MR Weekly'!$A47))</f>
        <v>0</v>
      </c>
      <c r="G46">
        <f>SUMPRODUCT(('MR Daily'!G58:G232)*('MR Daily'!$A58:$A232&gt;='MR Weekly'!$A46)*('MR Daily'!$A58:$A232&lt;'MR Weekly'!$A47))</f>
        <v>0</v>
      </c>
      <c r="H46">
        <f>SUMPRODUCT(('MR Daily'!H58:H232)*('MR Daily'!$A58:$A232&gt;='MR Weekly'!$A46)*('MR Daily'!$A58:$A232&lt;'MR Weekly'!$A47))</f>
        <v>0</v>
      </c>
      <c r="I46">
        <f>SUMPRODUCT(('MR Daily'!I58:I232)*('MR Daily'!$A58:$A232&gt;='MR Weekly'!$A46)*('MR Daily'!$A58:$A232&lt;'MR Weekly'!$A47))</f>
        <v>0</v>
      </c>
      <c r="J46">
        <f>SUMPRODUCT(('MR Daily'!J58:J232)*('MR Daily'!$A58:$A232&gt;='MR Weekly'!$A46)*('MR Daily'!$A58:$A232&lt;'MR Weekly'!$A47))</f>
        <v>0</v>
      </c>
      <c r="K46">
        <f>SUMPRODUCT(('MR Daily'!K58:K232)*('MR Daily'!$A58:$A232&gt;='MR Weekly'!$A46)*('MR Daily'!$A58:$A232&lt;'MR Weekly'!$A47))</f>
        <v>0</v>
      </c>
      <c r="L46" s="10" t="e">
        <f t="shared" si="20"/>
        <v>#DIV/0!</v>
      </c>
      <c r="M46" s="11" t="e">
        <f t="shared" si="21"/>
        <v>#DIV/0!</v>
      </c>
      <c r="N46">
        <f>SUMPRODUCT(('MR Daily'!P58:P232)*('MR Daily'!$A58:$A232&gt;='MR Weekly'!$A46)*('MR Daily'!$A58:$A232&lt;'MR Weekly'!$A47))</f>
        <v>31</v>
      </c>
      <c r="O46">
        <f>SUMPRODUCT(('MR Daily'!Q58:Q232)*('MR Daily'!$A58:$A232&gt;='MR Weekly'!$A46)*('MR Daily'!$A58:$A232&lt;'MR Weekly'!$A47))</f>
        <v>0</v>
      </c>
      <c r="P46">
        <f>SUMPRODUCT(('MR Daily'!R58:R232)*('MR Daily'!$A58:$A232&gt;='MR Weekly'!$A46)*('MR Daily'!$A58:$A232&lt;'MR Weekly'!$A47))</f>
        <v>37</v>
      </c>
      <c r="Q46">
        <f>SUMPRODUCT(('MR Daily'!S58:S232)*('MR Daily'!$A58:$A232&gt;='MR Weekly'!$A46)*('MR Daily'!$A58:$A232&lt;'MR Weekly'!$A47))</f>
        <v>0</v>
      </c>
      <c r="R46">
        <f>SUMPRODUCT(('MR Daily'!T58:T232)*('MR Daily'!$A58:$A232&gt;='MR Weekly'!$A46)*('MR Daily'!$A58:$A232&lt;'MR Weekly'!$A47))</f>
        <v>0</v>
      </c>
      <c r="S46">
        <f>SUMPRODUCT(('MR Daily'!U58:U232)*('MR Daily'!$A58:$A232&gt;='MR Weekly'!$A46)*('MR Daily'!$A58:$A232&lt;'MR Weekly'!$A47))</f>
        <v>0</v>
      </c>
      <c r="T46">
        <f>SUMPRODUCT(('MR Daily'!V58:V232)*('MR Daily'!$A58:$A232&gt;='MR Weekly'!$A46)*('MR Daily'!$A58:$A232&lt;'MR Weekly'!$A47))</f>
        <v>3</v>
      </c>
      <c r="U46">
        <f>SUMPRODUCT(('MR Daily'!W58:W232)*('MR Daily'!$A58:$A232&gt;='MR Weekly'!$A46)*('MR Daily'!$A58:$A232&lt;'MR Weekly'!$A47))</f>
        <v>0</v>
      </c>
      <c r="V46">
        <f>SUMPRODUCT(('MR Daily'!X58:X232)*('MR Daily'!$A58:$A232&gt;='MR Weekly'!$A46)*('MR Daily'!$A58:$A232&lt;'MR Weekly'!$A47))</f>
        <v>0</v>
      </c>
      <c r="W46">
        <f>SUMPRODUCT(('MR Daily'!Y58:Y232)*('MR Daily'!$A58:$A232&gt;='MR Weekly'!$A46)*('MR Daily'!$A58:$A232&lt;'MR Weekly'!$A47))</f>
        <v>71</v>
      </c>
      <c r="X46" s="10">
        <f t="shared" si="22"/>
        <v>0.5211267605633803</v>
      </c>
      <c r="Y46" s="11">
        <f t="shared" si="23"/>
        <v>0.5633802816901409</v>
      </c>
    </row>
    <row r="47" spans="1:25" ht="12.75">
      <c r="A47" s="13">
        <v>45180</v>
      </c>
      <c r="B47">
        <f>SUMPRODUCT(('MR Daily'!B59:B233)*('MR Daily'!$A59:$A233&gt;='MR Weekly'!$A47)*('MR Daily'!$A59:$A233&lt;'MR Weekly'!$A48))</f>
        <v>74</v>
      </c>
      <c r="C47">
        <f>SUMPRODUCT(('MR Daily'!C59:C233)*('MR Daily'!$A59:$A233&gt;='MR Weekly'!$A47)*('MR Daily'!$A59:$A233&lt;'MR Weekly'!$A48))</f>
        <v>0</v>
      </c>
      <c r="D47">
        <f>SUMPRODUCT(('MR Daily'!D59:D233)*('MR Daily'!$A59:$A233&gt;='MR Weekly'!$A47)*('MR Daily'!$A59:$A233&lt;'MR Weekly'!$A48))</f>
        <v>0</v>
      </c>
      <c r="E47">
        <f>SUMPRODUCT(('MR Daily'!E59:E233)*('MR Daily'!$A59:$A233&gt;='MR Weekly'!$A47)*('MR Daily'!$A59:$A233&lt;'MR Weekly'!$A48))</f>
        <v>0</v>
      </c>
      <c r="F47">
        <f>SUMPRODUCT(('MR Daily'!F59:F233)*('MR Daily'!$A59:$A233&gt;='MR Weekly'!$A47)*('MR Daily'!$A59:$A233&lt;'MR Weekly'!$A48))</f>
        <v>0</v>
      </c>
      <c r="G47">
        <f>SUMPRODUCT(('MR Daily'!G59:G233)*('MR Daily'!$A59:$A233&gt;='MR Weekly'!$A47)*('MR Daily'!$A59:$A233&lt;'MR Weekly'!$A48))</f>
        <v>0</v>
      </c>
      <c r="H47">
        <f>SUMPRODUCT(('MR Daily'!H59:H233)*('MR Daily'!$A59:$A233&gt;='MR Weekly'!$A47)*('MR Daily'!$A59:$A233&lt;'MR Weekly'!$A48))</f>
        <v>0</v>
      </c>
      <c r="I47">
        <f>SUMPRODUCT(('MR Daily'!I59:I233)*('MR Daily'!$A59:$A233&gt;='MR Weekly'!$A47)*('MR Daily'!$A59:$A233&lt;'MR Weekly'!$A48))</f>
        <v>0</v>
      </c>
      <c r="J47">
        <f>SUMPRODUCT(('MR Daily'!J59:J233)*('MR Daily'!$A59:$A233&gt;='MR Weekly'!$A47)*('MR Daily'!$A59:$A233&lt;'MR Weekly'!$A48))</f>
        <v>0</v>
      </c>
      <c r="K47">
        <f>SUMPRODUCT(('MR Daily'!K59:K233)*('MR Daily'!$A59:$A233&gt;='MR Weekly'!$A47)*('MR Daily'!$A59:$A233&lt;'MR Weekly'!$A48))</f>
        <v>0</v>
      </c>
      <c r="L47" s="10" t="e">
        <f t="shared" si="20"/>
        <v>#DIV/0!</v>
      </c>
      <c r="M47" s="11" t="e">
        <f t="shared" si="21"/>
        <v>#DIV/0!</v>
      </c>
      <c r="N47">
        <f>SUMPRODUCT(('MR Daily'!P59:P233)*('MR Daily'!$A59:$A233&gt;='MR Weekly'!$A47)*('MR Daily'!$A59:$A233&lt;'MR Weekly'!$A48))</f>
        <v>44</v>
      </c>
      <c r="O47">
        <f>SUMPRODUCT(('MR Daily'!Q59:Q233)*('MR Daily'!$A59:$A233&gt;='MR Weekly'!$A47)*('MR Daily'!$A59:$A233&lt;'MR Weekly'!$A48))</f>
        <v>0</v>
      </c>
      <c r="P47">
        <f>SUMPRODUCT(('MR Daily'!R59:R233)*('MR Daily'!$A59:$A233&gt;='MR Weekly'!$A47)*('MR Daily'!$A59:$A233&lt;'MR Weekly'!$A48))</f>
        <v>23</v>
      </c>
      <c r="Q47">
        <f>SUMPRODUCT(('MR Daily'!S59:S233)*('MR Daily'!$A59:$A233&gt;='MR Weekly'!$A47)*('MR Daily'!$A59:$A233&lt;'MR Weekly'!$A48))</f>
        <v>0</v>
      </c>
      <c r="R47">
        <f>SUMPRODUCT(('MR Daily'!T59:T233)*('MR Daily'!$A59:$A233&gt;='MR Weekly'!$A47)*('MR Daily'!$A59:$A233&lt;'MR Weekly'!$A48))</f>
        <v>0</v>
      </c>
      <c r="S47">
        <f>SUMPRODUCT(('MR Daily'!U59:U233)*('MR Daily'!$A59:$A233&gt;='MR Weekly'!$A47)*('MR Daily'!$A59:$A233&lt;'MR Weekly'!$A48))</f>
        <v>0</v>
      </c>
      <c r="T47">
        <f>SUMPRODUCT(('MR Daily'!V59:V233)*('MR Daily'!$A59:$A233&gt;='MR Weekly'!$A47)*('MR Daily'!$A59:$A233&lt;'MR Weekly'!$A48))</f>
        <v>7</v>
      </c>
      <c r="U47">
        <f>SUMPRODUCT(('MR Daily'!W59:W233)*('MR Daily'!$A59:$A233&gt;='MR Weekly'!$A47)*('MR Daily'!$A59:$A233&lt;'MR Weekly'!$A48))</f>
        <v>0</v>
      </c>
      <c r="V47">
        <f>SUMPRODUCT(('MR Daily'!X59:X233)*('MR Daily'!$A59:$A233&gt;='MR Weekly'!$A47)*('MR Daily'!$A59:$A233&lt;'MR Weekly'!$A48))</f>
        <v>0</v>
      </c>
      <c r="W47">
        <f>SUMPRODUCT(('MR Daily'!Y59:Y233)*('MR Daily'!$A59:$A233&gt;='MR Weekly'!$A47)*('MR Daily'!$A59:$A233&lt;'MR Weekly'!$A48))</f>
        <v>74</v>
      </c>
      <c r="X47" s="10">
        <f t="shared" si="22"/>
        <v>0.3108108108108108</v>
      </c>
      <c r="Y47" s="11">
        <f t="shared" si="23"/>
        <v>0.40540540540540543</v>
      </c>
    </row>
    <row r="48" spans="1:25" ht="12.75">
      <c r="A48" s="13">
        <v>45187</v>
      </c>
      <c r="B48">
        <f>SUMPRODUCT(('MR Daily'!B60:B234)*('MR Daily'!$A60:$A234&gt;='MR Weekly'!$A48)*('MR Daily'!$A60:$A234&lt;'MR Weekly'!$A49))</f>
        <v>59</v>
      </c>
      <c r="C48">
        <f>SUMPRODUCT(('MR Daily'!C60:C234)*('MR Daily'!$A60:$A234&gt;='MR Weekly'!$A48)*('MR Daily'!$A60:$A234&lt;'MR Weekly'!$A49))</f>
        <v>0</v>
      </c>
      <c r="D48">
        <f>SUMPRODUCT(('MR Daily'!D60:D234)*('MR Daily'!$A60:$A234&gt;='MR Weekly'!$A48)*('MR Daily'!$A60:$A234&lt;'MR Weekly'!$A49))</f>
        <v>0</v>
      </c>
      <c r="E48">
        <f>SUMPRODUCT(('MR Daily'!E60:E234)*('MR Daily'!$A60:$A234&gt;='MR Weekly'!$A48)*('MR Daily'!$A60:$A234&lt;'MR Weekly'!$A49))</f>
        <v>0</v>
      </c>
      <c r="F48">
        <f>SUMPRODUCT(('MR Daily'!F60:F234)*('MR Daily'!$A60:$A234&gt;='MR Weekly'!$A48)*('MR Daily'!$A60:$A234&lt;'MR Weekly'!$A49))</f>
        <v>0</v>
      </c>
      <c r="G48">
        <f>SUMPRODUCT(('MR Daily'!G60:G234)*('MR Daily'!$A60:$A234&gt;='MR Weekly'!$A48)*('MR Daily'!$A60:$A234&lt;'MR Weekly'!$A49))</f>
        <v>0</v>
      </c>
      <c r="H48">
        <f>SUMPRODUCT(('MR Daily'!H60:H234)*('MR Daily'!$A60:$A234&gt;='MR Weekly'!$A48)*('MR Daily'!$A60:$A234&lt;'MR Weekly'!$A49))</f>
        <v>0</v>
      </c>
      <c r="I48">
        <f>SUMPRODUCT(('MR Daily'!I60:I234)*('MR Daily'!$A60:$A234&gt;='MR Weekly'!$A48)*('MR Daily'!$A60:$A234&lt;'MR Weekly'!$A49))</f>
        <v>0</v>
      </c>
      <c r="J48">
        <f>SUMPRODUCT(('MR Daily'!J60:J234)*('MR Daily'!$A60:$A234&gt;='MR Weekly'!$A48)*('MR Daily'!$A60:$A234&lt;'MR Weekly'!$A49))</f>
        <v>0</v>
      </c>
      <c r="K48">
        <f>SUMPRODUCT(('MR Daily'!K60:K234)*('MR Daily'!$A60:$A234&gt;='MR Weekly'!$A48)*('MR Daily'!$A60:$A234&lt;'MR Weekly'!$A49))</f>
        <v>0</v>
      </c>
      <c r="L48" s="10" t="e">
        <f t="shared" si="20"/>
        <v>#DIV/0!</v>
      </c>
      <c r="M48" s="11" t="e">
        <f t="shared" si="21"/>
        <v>#DIV/0!</v>
      </c>
      <c r="N48">
        <f>SUMPRODUCT(('MR Daily'!P60:P234)*('MR Daily'!$A60:$A234&gt;='MR Weekly'!$A48)*('MR Daily'!$A60:$A234&lt;'MR Weekly'!$A49))</f>
        <v>31</v>
      </c>
      <c r="O48">
        <f>SUMPRODUCT(('MR Daily'!Q60:Q234)*('MR Daily'!$A60:$A234&gt;='MR Weekly'!$A48)*('MR Daily'!$A60:$A234&lt;'MR Weekly'!$A49))</f>
        <v>0</v>
      </c>
      <c r="P48">
        <f>SUMPRODUCT(('MR Daily'!R60:R234)*('MR Daily'!$A60:$A234&gt;='MR Weekly'!$A48)*('MR Daily'!$A60:$A234&lt;'MR Weekly'!$A49))</f>
        <v>25</v>
      </c>
      <c r="Q48">
        <f>SUMPRODUCT(('MR Daily'!S60:S234)*('MR Daily'!$A60:$A234&gt;='MR Weekly'!$A48)*('MR Daily'!$A60:$A234&lt;'MR Weekly'!$A49))</f>
        <v>0</v>
      </c>
      <c r="R48">
        <f>SUMPRODUCT(('MR Daily'!T60:T234)*('MR Daily'!$A60:$A234&gt;='MR Weekly'!$A48)*('MR Daily'!$A60:$A234&lt;'MR Weekly'!$A49))</f>
        <v>0</v>
      </c>
      <c r="S48">
        <f>SUMPRODUCT(('MR Daily'!U60:U234)*('MR Daily'!$A60:$A234&gt;='MR Weekly'!$A48)*('MR Daily'!$A60:$A234&lt;'MR Weekly'!$A49))</f>
        <v>0</v>
      </c>
      <c r="T48">
        <f>SUMPRODUCT(('MR Daily'!V60:V234)*('MR Daily'!$A60:$A234&gt;='MR Weekly'!$A48)*('MR Daily'!$A60:$A234&lt;'MR Weekly'!$A49))</f>
        <v>3</v>
      </c>
      <c r="U48">
        <f>SUMPRODUCT(('MR Daily'!W60:W234)*('MR Daily'!$A60:$A234&gt;='MR Weekly'!$A48)*('MR Daily'!$A60:$A234&lt;'MR Weekly'!$A49))</f>
        <v>0</v>
      </c>
      <c r="V48">
        <f>SUMPRODUCT(('MR Daily'!X60:X234)*('MR Daily'!$A60:$A234&gt;='MR Weekly'!$A48)*('MR Daily'!$A60:$A234&lt;'MR Weekly'!$A49))</f>
        <v>0</v>
      </c>
      <c r="W48">
        <f>SUMPRODUCT(('MR Daily'!Y60:Y234)*('MR Daily'!$A60:$A234&gt;='MR Weekly'!$A48)*('MR Daily'!$A60:$A234&lt;'MR Weekly'!$A49))</f>
        <v>59</v>
      </c>
      <c r="X48" s="10">
        <f t="shared" si="22"/>
        <v>0.423728813559322</v>
      </c>
      <c r="Y48" s="11">
        <f t="shared" si="23"/>
        <v>0.4745762711864407</v>
      </c>
    </row>
    <row r="49" spans="1:25" ht="12.75">
      <c r="A49" s="13">
        <v>45194</v>
      </c>
      <c r="B49">
        <f>SUMPRODUCT(('MR Daily'!B61:B235)*('MR Daily'!$A61:$A235&gt;='MR Weekly'!$A49)*('MR Daily'!$A61:$A235&lt;'MR Weekly'!$A50))</f>
        <v>47</v>
      </c>
      <c r="C49">
        <f>SUMPRODUCT(('MR Daily'!C61:C235)*('MR Daily'!$A61:$A235&gt;='MR Weekly'!$A49)*('MR Daily'!$A61:$A235&lt;'MR Weekly'!$A50))</f>
        <v>0</v>
      </c>
      <c r="D49">
        <f>SUMPRODUCT(('MR Daily'!D61:D235)*('MR Daily'!$A61:$A235&gt;='MR Weekly'!$A49)*('MR Daily'!$A61:$A235&lt;'MR Weekly'!$A50))</f>
        <v>0</v>
      </c>
      <c r="E49">
        <f>SUMPRODUCT(('MR Daily'!E61:E235)*('MR Daily'!$A61:$A235&gt;='MR Weekly'!$A49)*('MR Daily'!$A61:$A235&lt;'MR Weekly'!$A50))</f>
        <v>0</v>
      </c>
      <c r="F49">
        <f>SUMPRODUCT(('MR Daily'!F61:F235)*('MR Daily'!$A61:$A235&gt;='MR Weekly'!$A49)*('MR Daily'!$A61:$A235&lt;'MR Weekly'!$A50))</f>
        <v>0</v>
      </c>
      <c r="G49">
        <f>SUMPRODUCT(('MR Daily'!G61:G235)*('MR Daily'!$A61:$A235&gt;='MR Weekly'!$A49)*('MR Daily'!$A61:$A235&lt;'MR Weekly'!$A50))</f>
        <v>0</v>
      </c>
      <c r="H49">
        <f>SUMPRODUCT(('MR Daily'!H61:H235)*('MR Daily'!$A61:$A235&gt;='MR Weekly'!$A49)*('MR Daily'!$A61:$A235&lt;'MR Weekly'!$A50))</f>
        <v>0</v>
      </c>
      <c r="I49">
        <f>SUMPRODUCT(('MR Daily'!I61:I235)*('MR Daily'!$A61:$A235&gt;='MR Weekly'!$A49)*('MR Daily'!$A61:$A235&lt;'MR Weekly'!$A50))</f>
        <v>0</v>
      </c>
      <c r="J49">
        <f>SUMPRODUCT(('MR Daily'!J61:J235)*('MR Daily'!$A61:$A235&gt;='MR Weekly'!$A49)*('MR Daily'!$A61:$A235&lt;'MR Weekly'!$A50))</f>
        <v>0</v>
      </c>
      <c r="K49">
        <f>SUMPRODUCT(('MR Daily'!K61:K235)*('MR Daily'!$A61:$A235&gt;='MR Weekly'!$A49)*('MR Daily'!$A61:$A235&lt;'MR Weekly'!$A50))</f>
        <v>0</v>
      </c>
      <c r="L49" s="10" t="e">
        <f t="shared" si="20"/>
        <v>#DIV/0!</v>
      </c>
      <c r="M49" s="11" t="e">
        <f t="shared" si="21"/>
        <v>#DIV/0!</v>
      </c>
      <c r="N49">
        <f>SUMPRODUCT(('MR Daily'!P61:P235)*('MR Daily'!$A61:$A235&gt;='MR Weekly'!$A49)*('MR Daily'!$A61:$A235&lt;'MR Weekly'!$A50))</f>
        <v>27</v>
      </c>
      <c r="O49">
        <f>SUMPRODUCT(('MR Daily'!Q61:Q235)*('MR Daily'!$A61:$A235&gt;='MR Weekly'!$A49)*('MR Daily'!$A61:$A235&lt;'MR Weekly'!$A50))</f>
        <v>0</v>
      </c>
      <c r="P49">
        <f>SUMPRODUCT(('MR Daily'!R61:R235)*('MR Daily'!$A61:$A235&gt;='MR Weekly'!$A49)*('MR Daily'!$A61:$A235&lt;'MR Weekly'!$A50))</f>
        <v>14</v>
      </c>
      <c r="Q49">
        <f>SUMPRODUCT(('MR Daily'!S61:S235)*('MR Daily'!$A61:$A235&gt;='MR Weekly'!$A49)*('MR Daily'!$A61:$A235&lt;'MR Weekly'!$A50))</f>
        <v>0</v>
      </c>
      <c r="R49">
        <f>SUMPRODUCT(('MR Daily'!T61:T235)*('MR Daily'!$A61:$A235&gt;='MR Weekly'!$A49)*('MR Daily'!$A61:$A235&lt;'MR Weekly'!$A50))</f>
        <v>0</v>
      </c>
      <c r="S49">
        <f>SUMPRODUCT(('MR Daily'!U61:U235)*('MR Daily'!$A61:$A235&gt;='MR Weekly'!$A49)*('MR Daily'!$A61:$A235&lt;'MR Weekly'!$A50))</f>
        <v>0</v>
      </c>
      <c r="T49">
        <f>SUMPRODUCT(('MR Daily'!V61:V235)*('MR Daily'!$A61:$A235&gt;='MR Weekly'!$A49)*('MR Daily'!$A61:$A235&lt;'MR Weekly'!$A50))</f>
        <v>6</v>
      </c>
      <c r="U49">
        <f>SUMPRODUCT(('MR Daily'!W61:W235)*('MR Daily'!$A61:$A235&gt;='MR Weekly'!$A49)*('MR Daily'!$A61:$A235&lt;'MR Weekly'!$A50))</f>
        <v>0</v>
      </c>
      <c r="V49">
        <f>SUMPRODUCT(('MR Daily'!X61:X235)*('MR Daily'!$A61:$A235&gt;='MR Weekly'!$A49)*('MR Daily'!$A61:$A235&lt;'MR Weekly'!$A50))</f>
        <v>0</v>
      </c>
      <c r="W49">
        <f>SUMPRODUCT(('MR Daily'!Y61:Y235)*('MR Daily'!$A61:$A235&gt;='MR Weekly'!$A49)*('MR Daily'!$A61:$A235&lt;'MR Weekly'!$A50))</f>
        <v>47</v>
      </c>
      <c r="X49" s="10">
        <f t="shared" si="22"/>
        <v>0.2978723404255319</v>
      </c>
      <c r="Y49" s="11">
        <f t="shared" si="23"/>
        <v>0.425531914893617</v>
      </c>
    </row>
    <row r="50" spans="1:25" ht="12.75">
      <c r="A50" s="13">
        <v>45201</v>
      </c>
      <c r="B50">
        <f>SUMPRODUCT(('MR Daily'!B62:B236)*('MR Daily'!$A62:$A236&gt;='MR Weekly'!$A50)*('MR Daily'!$A62:$A236&lt;'MR Weekly'!$A51))</f>
        <v>42</v>
      </c>
      <c r="C50">
        <f>SUMPRODUCT(('MR Daily'!C62:C236)*('MR Daily'!$A62:$A236&gt;='MR Weekly'!$A50)*('MR Daily'!$A62:$A236&lt;'MR Weekly'!$A51))</f>
        <v>0</v>
      </c>
      <c r="D50">
        <f>SUMPRODUCT(('MR Daily'!D62:D236)*('MR Daily'!$A62:$A236&gt;='MR Weekly'!$A50)*('MR Daily'!$A62:$A236&lt;'MR Weekly'!$A51))</f>
        <v>0</v>
      </c>
      <c r="E50">
        <f>SUMPRODUCT(('MR Daily'!E62:E236)*('MR Daily'!$A62:$A236&gt;='MR Weekly'!$A50)*('MR Daily'!$A62:$A236&lt;'MR Weekly'!$A51))</f>
        <v>0</v>
      </c>
      <c r="F50">
        <f>SUMPRODUCT(('MR Daily'!F62:F236)*('MR Daily'!$A62:$A236&gt;='MR Weekly'!$A50)*('MR Daily'!$A62:$A236&lt;'MR Weekly'!$A51))</f>
        <v>0</v>
      </c>
      <c r="G50">
        <f>SUMPRODUCT(('MR Daily'!G62:G236)*('MR Daily'!$A62:$A236&gt;='MR Weekly'!$A50)*('MR Daily'!$A62:$A236&lt;'MR Weekly'!$A51))</f>
        <v>0</v>
      </c>
      <c r="H50">
        <f>SUMPRODUCT(('MR Daily'!H62:H236)*('MR Daily'!$A62:$A236&gt;='MR Weekly'!$A50)*('MR Daily'!$A62:$A236&lt;'MR Weekly'!$A51))</f>
        <v>0</v>
      </c>
      <c r="I50">
        <f>SUMPRODUCT(('MR Daily'!I62:I236)*('MR Daily'!$A62:$A236&gt;='MR Weekly'!$A50)*('MR Daily'!$A62:$A236&lt;'MR Weekly'!$A51))</f>
        <v>0</v>
      </c>
      <c r="J50">
        <f>SUMPRODUCT(('MR Daily'!J62:J236)*('MR Daily'!$A62:$A236&gt;='MR Weekly'!$A50)*('MR Daily'!$A62:$A236&lt;'MR Weekly'!$A51))</f>
        <v>0</v>
      </c>
      <c r="K50">
        <f>SUMPRODUCT(('MR Daily'!K62:K236)*('MR Daily'!$A62:$A236&gt;='MR Weekly'!$A50)*('MR Daily'!$A62:$A236&lt;'MR Weekly'!$A51))</f>
        <v>0</v>
      </c>
      <c r="L50" s="10" t="e">
        <f>D50/K50</f>
        <v>#DIV/0!</v>
      </c>
      <c r="M50" s="11" t="e">
        <f>(K50-B50)/K50</f>
        <v>#DIV/0!</v>
      </c>
      <c r="N50">
        <f>SUMPRODUCT(('MR Daily'!P62:P236)*('MR Daily'!$A62:$A236&gt;='MR Weekly'!$A50)*('MR Daily'!$A62:$A236&lt;'MR Weekly'!$A51))</f>
        <v>11</v>
      </c>
      <c r="O50">
        <f>SUMPRODUCT(('MR Daily'!Q62:Q236)*('MR Daily'!$A62:$A236&gt;='MR Weekly'!$A50)*('MR Daily'!$A62:$A236&lt;'MR Weekly'!$A51))</f>
        <v>0</v>
      </c>
      <c r="P50">
        <f>SUMPRODUCT(('MR Daily'!R62:R236)*('MR Daily'!$A62:$A236&gt;='MR Weekly'!$A50)*('MR Daily'!$A62:$A236&lt;'MR Weekly'!$A51))</f>
        <v>24</v>
      </c>
      <c r="Q50">
        <f>SUMPRODUCT(('MR Daily'!S62:S236)*('MR Daily'!$A62:$A236&gt;='MR Weekly'!$A50)*('MR Daily'!$A62:$A236&lt;'MR Weekly'!$A51))</f>
        <v>1</v>
      </c>
      <c r="R50">
        <f>SUMPRODUCT(('MR Daily'!T62:T236)*('MR Daily'!$A62:$A236&gt;='MR Weekly'!$A50)*('MR Daily'!$A62:$A236&lt;'MR Weekly'!$A51))</f>
        <v>0</v>
      </c>
      <c r="S50">
        <f>SUMPRODUCT(('MR Daily'!U62:U236)*('MR Daily'!$A62:$A236&gt;='MR Weekly'!$A50)*('MR Daily'!$A62:$A236&lt;'MR Weekly'!$A51))</f>
        <v>0</v>
      </c>
      <c r="T50">
        <f>SUMPRODUCT(('MR Daily'!V62:V236)*('MR Daily'!$A62:$A236&gt;='MR Weekly'!$A50)*('MR Daily'!$A62:$A236&lt;'MR Weekly'!$A51))</f>
        <v>6</v>
      </c>
      <c r="U50">
        <f>SUMPRODUCT(('MR Daily'!W62:W236)*('MR Daily'!$A62:$A236&gt;='MR Weekly'!$A50)*('MR Daily'!$A62:$A236&lt;'MR Weekly'!$A51))</f>
        <v>0</v>
      </c>
      <c r="V50">
        <f>SUMPRODUCT(('MR Daily'!X62:X236)*('MR Daily'!$A62:$A236&gt;='MR Weekly'!$A50)*('MR Daily'!$A62:$A236&lt;'MR Weekly'!$A51))</f>
        <v>0</v>
      </c>
      <c r="W50">
        <f>SUMPRODUCT(('MR Daily'!Y62:Y236)*('MR Daily'!$A62:$A236&gt;='MR Weekly'!$A50)*('MR Daily'!$A62:$A236&lt;'MR Weekly'!$A51))</f>
        <v>42</v>
      </c>
      <c r="X50" s="10">
        <f>P50/W50</f>
        <v>0.5714285714285714</v>
      </c>
      <c r="Y50" s="11">
        <f>(W50-N50)/W50</f>
        <v>0.7380952380952381</v>
      </c>
    </row>
    <row r="51" spans="1:25" ht="12.75">
      <c r="A51" s="13">
        <v>45208</v>
      </c>
      <c r="B51">
        <f>SUMPRODUCT(('MR Daily'!B63:B237)*('MR Daily'!$A63:$A237&gt;='MR Weekly'!$A51)*('MR Daily'!$A63:$A237&lt;'MR Weekly'!$A52))</f>
        <v>0</v>
      </c>
      <c r="C51">
        <f>SUMPRODUCT(('MR Daily'!C63:C237)*('MR Daily'!$A63:$A237&gt;='MR Weekly'!$A51)*('MR Daily'!$A63:$A237&lt;'MR Weekly'!$A52))</f>
        <v>0</v>
      </c>
      <c r="D51">
        <f>SUMPRODUCT(('MR Daily'!D63:D237)*('MR Daily'!$A63:$A237&gt;='MR Weekly'!$A51)*('MR Daily'!$A63:$A237&lt;'MR Weekly'!$A52))</f>
        <v>0</v>
      </c>
      <c r="E51">
        <f>SUMPRODUCT(('MR Daily'!E63:E237)*('MR Daily'!$A63:$A237&gt;='MR Weekly'!$A51)*('MR Daily'!$A63:$A237&lt;'MR Weekly'!$A52))</f>
        <v>0</v>
      </c>
      <c r="F51">
        <f>SUMPRODUCT(('MR Daily'!F63:F237)*('MR Daily'!$A63:$A237&gt;='MR Weekly'!$A51)*('MR Daily'!$A63:$A237&lt;'MR Weekly'!$A52))</f>
        <v>0</v>
      </c>
      <c r="G51">
        <f>SUMPRODUCT(('MR Daily'!G63:G237)*('MR Daily'!$A63:$A237&gt;='MR Weekly'!$A51)*('MR Daily'!$A63:$A237&lt;'MR Weekly'!$A52))</f>
        <v>0</v>
      </c>
      <c r="H51">
        <f>SUMPRODUCT(('MR Daily'!H63:H237)*('MR Daily'!$A63:$A237&gt;='MR Weekly'!$A51)*('MR Daily'!$A63:$A237&lt;'MR Weekly'!$A52))</f>
        <v>0</v>
      </c>
      <c r="I51">
        <f>SUMPRODUCT(('MR Daily'!I63:I237)*('MR Daily'!$A63:$A237&gt;='MR Weekly'!$A51)*('MR Daily'!$A63:$A237&lt;'MR Weekly'!$A52))</f>
        <v>0</v>
      </c>
      <c r="J51">
        <f>SUMPRODUCT(('MR Daily'!J63:J237)*('MR Daily'!$A63:$A237&gt;='MR Weekly'!$A51)*('MR Daily'!$A63:$A237&lt;'MR Weekly'!$A52))</f>
        <v>0</v>
      </c>
      <c r="K51">
        <f>SUMPRODUCT(('MR Daily'!K63:K237)*('MR Daily'!$A63:$A237&gt;='MR Weekly'!$A51)*('MR Daily'!$A63:$A237&lt;'MR Weekly'!$A52))</f>
        <v>0</v>
      </c>
      <c r="L51" s="10" t="e">
        <f>D51/K51</f>
        <v>#DIV/0!</v>
      </c>
      <c r="M51" s="11" t="e">
        <f>(K51-B51)/K51</f>
        <v>#DIV/0!</v>
      </c>
      <c r="N51">
        <f>SUMPRODUCT(('MR Daily'!P63:P237)*('MR Daily'!$A63:$A237&gt;='MR Weekly'!$A51)*('MR Daily'!$A63:$A237&lt;'MR Weekly'!$A52))</f>
        <v>0</v>
      </c>
      <c r="O51">
        <f>SUMPRODUCT(('MR Daily'!Q63:Q237)*('MR Daily'!$A63:$A237&gt;='MR Weekly'!$A51)*('MR Daily'!$A63:$A237&lt;'MR Weekly'!$A52))</f>
        <v>0</v>
      </c>
      <c r="P51">
        <f>SUMPRODUCT(('MR Daily'!R63:R237)*('MR Daily'!$A63:$A237&gt;='MR Weekly'!$A51)*('MR Daily'!$A63:$A237&lt;'MR Weekly'!$A52))</f>
        <v>0</v>
      </c>
      <c r="Q51">
        <f>SUMPRODUCT(('MR Daily'!S63:S237)*('MR Daily'!$A63:$A237&gt;='MR Weekly'!$A51)*('MR Daily'!$A63:$A237&lt;'MR Weekly'!$A52))</f>
        <v>0</v>
      </c>
      <c r="R51">
        <f>SUMPRODUCT(('MR Daily'!T63:T237)*('MR Daily'!$A63:$A237&gt;='MR Weekly'!$A51)*('MR Daily'!$A63:$A237&lt;'MR Weekly'!$A52))</f>
        <v>0</v>
      </c>
      <c r="S51">
        <f>SUMPRODUCT(('MR Daily'!U63:U237)*('MR Daily'!$A63:$A237&gt;='MR Weekly'!$A51)*('MR Daily'!$A63:$A237&lt;'MR Weekly'!$A52))</f>
        <v>0</v>
      </c>
      <c r="T51">
        <f>SUMPRODUCT(('MR Daily'!V63:V237)*('MR Daily'!$A63:$A237&gt;='MR Weekly'!$A51)*('MR Daily'!$A63:$A237&lt;'MR Weekly'!$A52))</f>
        <v>0</v>
      </c>
      <c r="U51">
        <f>SUMPRODUCT(('MR Daily'!W63:W237)*('MR Daily'!$A63:$A237&gt;='MR Weekly'!$A51)*('MR Daily'!$A63:$A237&lt;'MR Weekly'!$A52))</f>
        <v>0</v>
      </c>
      <c r="V51">
        <f>SUMPRODUCT(('MR Daily'!X63:X237)*('MR Daily'!$A63:$A237&gt;='MR Weekly'!$A51)*('MR Daily'!$A63:$A237&lt;'MR Weekly'!$A52))</f>
        <v>0</v>
      </c>
      <c r="W51">
        <f>SUMPRODUCT(('MR Daily'!Y63:Y237)*('MR Daily'!$A63:$A237&gt;='MR Weekly'!$A51)*('MR Daily'!$A63:$A237&lt;'MR Weekly'!$A52))</f>
        <v>0</v>
      </c>
      <c r="X51" s="10" t="e">
        <f>P51/W51</f>
        <v>#DIV/0!</v>
      </c>
      <c r="Y51" s="11" t="e">
        <f>(W51-N51)/W51</f>
        <v>#DIV/0!</v>
      </c>
    </row>
  </sheetData>
  <mergeCells count="4">
    <mergeCell ref="B3:K3"/>
    <mergeCell ref="L3:M3"/>
    <mergeCell ref="N3:W3"/>
    <mergeCell ref="X3:Y3"/>
  </mergeCells>
  <conditionalFormatting sqref="X4:Y4 C4:P4">
    <cfRule type="cellIs" priority="1" dxfId="1" operator="equal" stopIfTrue="1">
      <formula>0</formula>
    </cfRule>
  </conditionalFormatting>
  <conditionalFormatting sqref="X5:Y51 L5:M51">
    <cfRule type="cellIs" priority="2" dxfId="0" operator="greaterThan" stopIfTrue="1">
      <formula>0.25</formula>
    </cfRule>
    <cfRule type="cellIs" priority="3" dxfId="3" operator="greaterThan" stopIfTrue="1">
      <formula>0.1</formula>
    </cfRule>
    <cfRule type="cellIs" priority="4" dxfId="4" operator="lessThan" stopIfTrue="1">
      <formula>0.05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124">
      <selection activeCell="G61" sqref="G61"/>
    </sheetView>
  </sheetViews>
  <sheetFormatPr defaultColWidth="11.421875" defaultRowHeight="12.75"/>
  <cols>
    <col min="1" max="1" width="10.140625" style="0" customWidth="1"/>
    <col min="2" max="2" width="4.7109375" style="0" bestFit="1" customWidth="1"/>
    <col min="4" max="4" width="6.28125" style="0" customWidth="1"/>
    <col min="6" max="6" width="4.7109375" style="0" bestFit="1" customWidth="1"/>
  </cols>
  <sheetData>
    <row r="1" ht="18">
      <c r="A1" s="12" t="s">
        <v>25</v>
      </c>
    </row>
    <row r="2" ht="13.5" thickBot="1"/>
    <row r="3" spans="1:7" ht="13.5" thickTop="1">
      <c r="A3" s="31" t="s">
        <v>17</v>
      </c>
      <c r="B3" s="21" t="s">
        <v>0</v>
      </c>
      <c r="C3" s="22" t="s">
        <v>18</v>
      </c>
      <c r="E3" s="26" t="s">
        <v>19</v>
      </c>
      <c r="F3" s="27" t="str">
        <f>'WineTest Daily'!B3</f>
        <v>Total</v>
      </c>
      <c r="G3" s="28" t="str">
        <f>'WineTest Daily'!C3</f>
        <v>Deduplicated</v>
      </c>
    </row>
    <row r="4" spans="1:7" ht="12.75">
      <c r="A4" s="32">
        <v>44886</v>
      </c>
      <c r="B4" s="23">
        <v>48</v>
      </c>
      <c r="C4" s="24">
        <v>31</v>
      </c>
      <c r="E4" s="29">
        <v>44886</v>
      </c>
      <c r="F4" s="8">
        <f>SUMPRODUCT(('WineTest Daily'!B$5:B$399)*('WineTest Daily'!$A$5:$A$399&gt;=$E4)*('WineTest Daily'!$A$5:$A$399&lt;$E5))</f>
        <v>138</v>
      </c>
      <c r="G4" s="30">
        <f>SUMPRODUCT(('WineTest Daily'!C$5:C$399)*('WineTest Daily'!$A$5:$A$399&gt;=$E4)*('WineTest Daily'!$A$5:$A$399&lt;$E5))</f>
        <v>73</v>
      </c>
    </row>
    <row r="5" spans="1:7" ht="12.75">
      <c r="A5" s="13">
        <v>44887</v>
      </c>
      <c r="B5" s="19">
        <v>42</v>
      </c>
      <c r="C5" s="9">
        <v>22</v>
      </c>
      <c r="E5" s="29">
        <v>44893</v>
      </c>
      <c r="F5" s="8">
        <f>SUMPRODUCT(('WineTest Daily'!B$5:B$399)*('WineTest Daily'!$A$5:$A$399&gt;=$E5)*('WineTest Daily'!$A$5:$A$399&lt;$E6))</f>
        <v>82</v>
      </c>
      <c r="G5" s="30">
        <f>SUMPRODUCT(('WineTest Daily'!C$5:C$399)*('WineTest Daily'!$A$5:$A$399&gt;=$E5)*('WineTest Daily'!$A$5:$A$399&lt;$E6))</f>
        <v>67</v>
      </c>
    </row>
    <row r="6" spans="1:7" ht="12.75">
      <c r="A6" s="13">
        <v>44888</v>
      </c>
      <c r="B6" s="19">
        <v>46</v>
      </c>
      <c r="C6" s="9">
        <v>16</v>
      </c>
      <c r="E6" s="29">
        <v>44900</v>
      </c>
      <c r="F6" s="8">
        <f>SUMPRODUCT(('WineTest Daily'!B$5:B$399)*('WineTest Daily'!$A$5:$A$399&gt;=$E6)*('WineTest Daily'!$A$5:$A$399&lt;$E7))</f>
        <v>108</v>
      </c>
      <c r="G6" s="30">
        <f>SUMPRODUCT(('WineTest Daily'!C$5:C$399)*('WineTest Daily'!$A$5:$A$399&gt;=$E6)*('WineTest Daily'!$A$5:$A$399&lt;$E7))</f>
        <v>53</v>
      </c>
    </row>
    <row r="7" spans="1:7" ht="12.75">
      <c r="A7" s="13">
        <v>44889</v>
      </c>
      <c r="B7" s="19">
        <v>26</v>
      </c>
      <c r="C7" s="9">
        <v>19</v>
      </c>
      <c r="E7" s="29">
        <v>44907</v>
      </c>
      <c r="F7" s="8">
        <f>SUMPRODUCT(('WineTest Daily'!B$5:B$399)*('WineTest Daily'!$A$5:$A$399&gt;=$E7)*('WineTest Daily'!$A$5:$A$399&lt;$E8))</f>
        <v>47</v>
      </c>
      <c r="G7" s="30">
        <f>SUMPRODUCT(('WineTest Daily'!C$5:C$399)*('WineTest Daily'!$A$5:$A$399&gt;=$E7)*('WineTest Daily'!$A$5:$A$399&lt;$E8))</f>
        <v>42</v>
      </c>
    </row>
    <row r="8" spans="1:7" ht="12.75">
      <c r="A8" s="13">
        <v>44891</v>
      </c>
      <c r="B8" s="19">
        <v>24</v>
      </c>
      <c r="C8" s="9">
        <v>16</v>
      </c>
      <c r="E8" s="29">
        <v>44914</v>
      </c>
      <c r="F8" s="8">
        <f>SUMPRODUCT(('WineTest Daily'!B$5:B$399)*('WineTest Daily'!$A$5:$A$399&gt;=$E8)*('WineTest Daily'!$A$5:$A$399&lt;$E9))</f>
        <v>27</v>
      </c>
      <c r="G8" s="30">
        <f>SUMPRODUCT(('WineTest Daily'!C$5:C$399)*('WineTest Daily'!$A$5:$A$399&gt;=$E8)*('WineTest Daily'!$A$5:$A$399&lt;$E9))</f>
        <v>23</v>
      </c>
    </row>
    <row r="9" spans="1:7" ht="12.75">
      <c r="A9" s="13">
        <v>44893</v>
      </c>
      <c r="B9" s="19">
        <v>22</v>
      </c>
      <c r="C9" s="9">
        <v>18</v>
      </c>
      <c r="E9" s="29">
        <v>44928</v>
      </c>
      <c r="F9" s="8">
        <f>SUMPRODUCT(('WineTest Daily'!B$5:B$399)*('WineTest Daily'!$A$5:$A$399&gt;=$E9)*('WineTest Daily'!$A$5:$A$399&lt;$E10))</f>
        <v>8</v>
      </c>
      <c r="G9" s="30">
        <f>SUMPRODUCT(('WineTest Daily'!C$5:C$399)*('WineTest Daily'!$A$5:$A$399&gt;=$E9)*('WineTest Daily'!$A$5:$A$399&lt;$E10))</f>
        <v>4</v>
      </c>
    </row>
    <row r="10" spans="1:7" ht="12.75">
      <c r="A10" s="13">
        <v>44894</v>
      </c>
      <c r="B10" s="19">
        <v>22</v>
      </c>
      <c r="C10" s="9">
        <v>17</v>
      </c>
      <c r="E10" s="29">
        <v>44935</v>
      </c>
      <c r="F10" s="8">
        <f>SUMPRODUCT(('WineTest Daily'!B$5:B$399)*('WineTest Daily'!$A$5:$A$399&gt;=$E10)*('WineTest Daily'!$A$5:$A$399&lt;$E11))</f>
        <v>38</v>
      </c>
      <c r="G10" s="30">
        <f>SUMPRODUCT(('WineTest Daily'!C$5:C$399)*('WineTest Daily'!$A$5:$A$399&gt;=$E10)*('WineTest Daily'!$A$5:$A$399&lt;$E11))</f>
        <v>35</v>
      </c>
    </row>
    <row r="11" spans="1:7" ht="12.75">
      <c r="A11" s="13">
        <v>44895</v>
      </c>
      <c r="B11" s="19">
        <v>14</v>
      </c>
      <c r="C11" s="9">
        <v>11</v>
      </c>
      <c r="E11" s="29">
        <v>44942</v>
      </c>
      <c r="F11" s="8">
        <f>SUMPRODUCT(('WineTest Daily'!B$5:B$399)*('WineTest Daily'!$A$5:$A$399&gt;=$E11)*('WineTest Daily'!$A$5:$A$399&lt;$E12))</f>
        <v>38</v>
      </c>
      <c r="G11" s="30">
        <f>SUMPRODUCT(('WineTest Daily'!C$5:C$399)*('WineTest Daily'!$A$5:$A$399&gt;=$E11)*('WineTest Daily'!$A$5:$A$399&lt;$E12))</f>
        <v>31</v>
      </c>
    </row>
    <row r="12" spans="1:7" ht="12.75">
      <c r="A12" s="13">
        <v>44896</v>
      </c>
      <c r="B12" s="19">
        <v>13</v>
      </c>
      <c r="C12" s="9">
        <v>10</v>
      </c>
      <c r="E12" s="29">
        <v>44949</v>
      </c>
      <c r="F12" s="8">
        <f>SUMPRODUCT(('WineTest Daily'!B$5:B$399)*('WineTest Daily'!$A$5:$A$399&gt;=$E12)*('WineTest Daily'!$A$5:$A$399&lt;$E13))</f>
        <v>67</v>
      </c>
      <c r="G12" s="30">
        <f>SUMPRODUCT(('WineTest Daily'!C$5:C$399)*('WineTest Daily'!$A$5:$A$399&gt;=$E12)*('WineTest Daily'!$A$5:$A$399&lt;$E13))</f>
        <v>57</v>
      </c>
    </row>
    <row r="13" spans="1:7" ht="12.75">
      <c r="A13" s="13">
        <v>44897</v>
      </c>
      <c r="B13" s="19">
        <v>11</v>
      </c>
      <c r="C13" s="9">
        <v>11</v>
      </c>
      <c r="E13" s="29">
        <v>44956</v>
      </c>
      <c r="F13" s="8">
        <f>SUMPRODUCT(('WineTest Daily'!B$5:B$399)*('WineTest Daily'!$A$5:$A$399&gt;=$E13)*('WineTest Daily'!$A$5:$A$399&lt;$E14))</f>
        <v>32</v>
      </c>
      <c r="G13" s="30">
        <f>SUMPRODUCT(('WineTest Daily'!C$5:C$399)*('WineTest Daily'!$A$5:$A$399&gt;=$E13)*('WineTest Daily'!$A$5:$A$399&lt;$E14))</f>
        <v>24</v>
      </c>
    </row>
    <row r="14" spans="1:7" ht="12.75">
      <c r="A14" s="13">
        <v>44900</v>
      </c>
      <c r="B14" s="19">
        <v>11</v>
      </c>
      <c r="C14" s="9">
        <v>11</v>
      </c>
      <c r="E14" s="29">
        <v>44963</v>
      </c>
      <c r="F14" s="8">
        <f>SUMPRODUCT(('WineTest Daily'!B$5:B$399)*('WineTest Daily'!$A$5:$A$399&gt;=$E14)*('WineTest Daily'!$A$5:$A$399&lt;$E15))</f>
        <v>77</v>
      </c>
      <c r="G14" s="30">
        <f>SUMPRODUCT(('WineTest Daily'!C$5:C$399)*('WineTest Daily'!$A$5:$A$399&gt;=$E14)*('WineTest Daily'!$A$5:$A$399&lt;$E15))</f>
        <v>30</v>
      </c>
    </row>
    <row r="15" spans="1:7" ht="12.75">
      <c r="A15" s="13">
        <v>44901</v>
      </c>
      <c r="B15" s="19">
        <v>16</v>
      </c>
      <c r="C15" s="9">
        <v>5</v>
      </c>
      <c r="E15" s="29">
        <v>44970</v>
      </c>
      <c r="F15" s="8">
        <f>SUMPRODUCT(('WineTest Daily'!B$5:B$399)*('WineTest Daily'!$A$5:$A$399&gt;=$E15)*('WineTest Daily'!$A$5:$A$399&lt;$E16))</f>
        <v>50</v>
      </c>
      <c r="G15" s="30">
        <f>SUMPRODUCT(('WineTest Daily'!C$5:C$399)*('WineTest Daily'!$A$5:$A$399&gt;=$E15)*('WineTest Daily'!$A$5:$A$399&lt;$E16))</f>
        <v>31</v>
      </c>
    </row>
    <row r="16" spans="1:7" ht="12.75">
      <c r="A16" s="13">
        <v>44902</v>
      </c>
      <c r="B16" s="19">
        <v>50</v>
      </c>
      <c r="C16" s="9">
        <v>11</v>
      </c>
      <c r="E16" s="29">
        <v>44977</v>
      </c>
      <c r="F16" s="8">
        <f>SUMPRODUCT(('WineTest Daily'!B$5:B$399)*('WineTest Daily'!$A$5:$A$399&gt;=$E16)*('WineTest Daily'!$A$5:$A$399&lt;$E17))</f>
        <v>27</v>
      </c>
      <c r="G16" s="30">
        <f>SUMPRODUCT(('WineTest Daily'!C$5:C$399)*('WineTest Daily'!$A$5:$A$399&gt;=$E16)*('WineTest Daily'!$A$5:$A$399&lt;$E17))</f>
        <v>26</v>
      </c>
    </row>
    <row r="17" spans="1:7" ht="12.75">
      <c r="A17" s="13">
        <v>44903</v>
      </c>
      <c r="B17" s="19">
        <v>22</v>
      </c>
      <c r="C17" s="9">
        <v>19</v>
      </c>
      <c r="E17" s="29">
        <v>44984</v>
      </c>
      <c r="F17" s="8">
        <f>SUMPRODUCT(('WineTest Daily'!B$5:B$399)*('WineTest Daily'!$A$5:$A$399&gt;=$E17)*('WineTest Daily'!$A$5:$A$399&lt;$E18))</f>
        <v>24</v>
      </c>
      <c r="G17" s="30">
        <f>SUMPRODUCT(('WineTest Daily'!C$5:C$399)*('WineTest Daily'!$A$5:$A$399&gt;=$E17)*('WineTest Daily'!$A$5:$A$399&lt;$E18))</f>
        <v>23</v>
      </c>
    </row>
    <row r="18" spans="1:7" ht="12.75">
      <c r="A18" s="13">
        <v>44904</v>
      </c>
      <c r="B18" s="19">
        <v>9</v>
      </c>
      <c r="C18" s="9">
        <v>7</v>
      </c>
      <c r="E18" s="29">
        <v>44991</v>
      </c>
      <c r="F18" s="8">
        <f>SUMPRODUCT(('WineTest Daily'!B$5:B$399)*('WineTest Daily'!$A$5:$A$399&gt;=$E18)*('WineTest Daily'!$A$5:$A$399&lt;$E19))</f>
        <v>45</v>
      </c>
      <c r="G18" s="30">
        <f>SUMPRODUCT(('WineTest Daily'!C$5:C$399)*('WineTest Daily'!$A$5:$A$399&gt;=$E18)*('WineTest Daily'!$A$5:$A$399&lt;$E19))</f>
        <v>25</v>
      </c>
    </row>
    <row r="19" spans="1:7" ht="12.75">
      <c r="A19" s="13">
        <v>44907</v>
      </c>
      <c r="B19" s="19">
        <v>17</v>
      </c>
      <c r="C19" s="9">
        <v>12</v>
      </c>
      <c r="E19" s="29">
        <v>44998</v>
      </c>
      <c r="F19" s="8">
        <f>SUMPRODUCT(('WineTest Daily'!B$5:B$399)*('WineTest Daily'!$A$5:$A$399&gt;=$E19)*('WineTest Daily'!$A$5:$A$399&lt;$E20))</f>
        <v>163</v>
      </c>
      <c r="G19" s="30">
        <f>SUMPRODUCT(('WineTest Daily'!C$5:C$399)*('WineTest Daily'!$A$5:$A$399&gt;=$E19)*('WineTest Daily'!$A$5:$A$399&lt;$E20))</f>
        <v>31</v>
      </c>
    </row>
    <row r="20" spans="1:7" ht="12.75">
      <c r="A20" s="13">
        <v>44908</v>
      </c>
      <c r="B20" s="19">
        <v>5</v>
      </c>
      <c r="C20" s="9">
        <v>5</v>
      </c>
      <c r="E20" s="29">
        <v>45005</v>
      </c>
      <c r="F20" s="8">
        <f>SUMPRODUCT(('WineTest Daily'!B$5:B$399)*('WineTest Daily'!$A$5:$A$399&gt;=$E20)*('WineTest Daily'!$A$5:$A$399&lt;$E21))</f>
        <v>127</v>
      </c>
      <c r="G20" s="30">
        <f>SUMPRODUCT(('WineTest Daily'!C$5:C$399)*('WineTest Daily'!$A$5:$A$399&gt;=$E20)*('WineTest Daily'!$A$5:$A$399&lt;$E21))</f>
        <v>54</v>
      </c>
    </row>
    <row r="21" spans="1:7" ht="12.75">
      <c r="A21" s="13">
        <v>44909</v>
      </c>
      <c r="B21" s="19">
        <v>12</v>
      </c>
      <c r="C21" s="9">
        <v>12</v>
      </c>
      <c r="E21" s="29">
        <v>45012</v>
      </c>
      <c r="F21" s="8">
        <f>SUMPRODUCT(('WineTest Daily'!B$5:B$399)*('WineTest Daily'!$A$5:$A$399&gt;=$E21)*('WineTest Daily'!$A$5:$A$399&lt;$E22))</f>
        <v>59</v>
      </c>
      <c r="G21" s="30">
        <f>SUMPRODUCT(('WineTest Daily'!C$5:C$399)*('WineTest Daily'!$A$5:$A$399&gt;=$E21)*('WineTest Daily'!$A$5:$A$399&lt;$E22))</f>
        <v>24</v>
      </c>
    </row>
    <row r="22" spans="1:7" ht="12.75">
      <c r="A22" s="13">
        <v>44910</v>
      </c>
      <c r="B22" s="19">
        <v>11</v>
      </c>
      <c r="C22" s="9">
        <v>11</v>
      </c>
      <c r="E22" s="29">
        <v>45019</v>
      </c>
      <c r="F22" s="8">
        <f>SUMPRODUCT(('WineTest Daily'!B$5:B$399)*('WineTest Daily'!$A$5:$A$399&gt;=$E22)*('WineTest Daily'!$A$5:$A$399&lt;$E23))</f>
        <v>120</v>
      </c>
      <c r="G22" s="30">
        <f>SUMPRODUCT(('WineTest Daily'!C$5:C$399)*('WineTest Daily'!$A$5:$A$399&gt;=$E22)*('WineTest Daily'!$A$5:$A$399&lt;$E23))</f>
        <v>77</v>
      </c>
    </row>
    <row r="23" spans="1:7" ht="12.75">
      <c r="A23" s="13">
        <v>44911</v>
      </c>
      <c r="B23" s="19">
        <v>2</v>
      </c>
      <c r="C23" s="9">
        <v>2</v>
      </c>
      <c r="E23" s="29">
        <v>45026</v>
      </c>
      <c r="F23" s="8">
        <f>SUMPRODUCT(('WineTest Daily'!B$5:B$399)*('WineTest Daily'!$A$5:$A$399&gt;=$E23)*('WineTest Daily'!$A$5:$A$399&lt;$E24))</f>
        <v>60</v>
      </c>
      <c r="G23" s="30">
        <f>SUMPRODUCT(('WineTest Daily'!C$5:C$399)*('WineTest Daily'!$A$5:$A$399&gt;=$E23)*('WineTest Daily'!$A$5:$A$399&lt;$E24))</f>
        <v>36</v>
      </c>
    </row>
    <row r="24" spans="1:7" ht="12.75">
      <c r="A24" s="13">
        <v>44914</v>
      </c>
      <c r="B24" s="19">
        <v>8</v>
      </c>
      <c r="C24" s="9">
        <v>8</v>
      </c>
      <c r="E24" s="29">
        <v>45033</v>
      </c>
      <c r="F24" s="8">
        <f>SUMPRODUCT(('WineTest Daily'!B$5:B$399)*('WineTest Daily'!$A$5:$A$399&gt;=$E24)*('WineTest Daily'!$A$5:$A$399&lt;$E25))</f>
        <v>19</v>
      </c>
      <c r="G24" s="30">
        <f>SUMPRODUCT(('WineTest Daily'!C$5:C$399)*('WineTest Daily'!$A$5:$A$399&gt;=$E24)*('WineTest Daily'!$A$5:$A$399&lt;$E25))</f>
        <v>18</v>
      </c>
    </row>
    <row r="25" spans="1:7" ht="12.75">
      <c r="A25" s="13">
        <v>44915</v>
      </c>
      <c r="B25" s="19">
        <v>6</v>
      </c>
      <c r="C25" s="9">
        <v>6</v>
      </c>
      <c r="E25" s="29">
        <v>45040</v>
      </c>
      <c r="F25" s="8">
        <f>SUMPRODUCT(('WineTest Daily'!B$5:B$399)*('WineTest Daily'!$A$5:$A$399&gt;=$E25)*('WineTest Daily'!$A$5:$A$399&lt;$E26))</f>
        <v>15</v>
      </c>
      <c r="G25" s="30">
        <f>SUMPRODUCT(('WineTest Daily'!C$5:C$399)*('WineTest Daily'!$A$5:$A$399&gt;=$E25)*('WineTest Daily'!$A$5:$A$399&lt;$E26))</f>
        <v>15</v>
      </c>
    </row>
    <row r="26" spans="1:7" ht="12.75">
      <c r="A26" s="13">
        <v>44916</v>
      </c>
      <c r="B26" s="19">
        <v>5</v>
      </c>
      <c r="C26" s="9">
        <v>5</v>
      </c>
      <c r="E26" s="29">
        <v>45047</v>
      </c>
      <c r="F26" s="8">
        <f>SUMPRODUCT(('WineTest Daily'!B$5:B$399)*('WineTest Daily'!$A$5:$A$399&gt;=$E26)*('WineTest Daily'!$A$5:$A$399&lt;$E27))</f>
        <v>32</v>
      </c>
      <c r="G26" s="30">
        <f>SUMPRODUCT(('WineTest Daily'!C$5:C$399)*('WineTest Daily'!$A$5:$A$399&gt;=$E26)*('WineTest Daily'!$A$5:$A$399&lt;$E27))</f>
        <v>27</v>
      </c>
    </row>
    <row r="27" spans="1:7" ht="12.75">
      <c r="A27" s="13">
        <v>44917</v>
      </c>
      <c r="B27" s="19">
        <v>8</v>
      </c>
      <c r="C27" s="9">
        <v>4</v>
      </c>
      <c r="E27" s="29">
        <v>45054</v>
      </c>
      <c r="F27" s="8">
        <f>SUMPRODUCT(('WineTest Daily'!B$5:B$399)*('WineTest Daily'!$A$5:$A$399&gt;=$E27)*('WineTest Daily'!$A$5:$A$399&lt;$E28))</f>
        <v>39</v>
      </c>
      <c r="G27" s="30">
        <f>SUMPRODUCT(('WineTest Daily'!C$5:C$399)*('WineTest Daily'!$A$5:$A$399&gt;=$E27)*('WineTest Daily'!$A$5:$A$399&lt;$E28))</f>
        <v>36</v>
      </c>
    </row>
    <row r="28" spans="1:7" ht="12.75">
      <c r="A28" s="13">
        <v>44932</v>
      </c>
      <c r="B28" s="19">
        <v>8</v>
      </c>
      <c r="C28" s="9">
        <v>4</v>
      </c>
      <c r="E28" s="29">
        <v>45061</v>
      </c>
      <c r="F28" s="8">
        <f>SUMPRODUCT(('WineTest Daily'!B$5:B$399)*('WineTest Daily'!$A$5:$A$399&gt;=$E28)*('WineTest Daily'!$A$5:$A$399&lt;$E29))</f>
        <v>134</v>
      </c>
      <c r="G28" s="30">
        <f>SUMPRODUCT(('WineTest Daily'!C$5:C$399)*('WineTest Daily'!$A$5:$A$399&gt;=$E28)*('WineTest Daily'!$A$5:$A$399&lt;$E29))</f>
        <v>19</v>
      </c>
    </row>
    <row r="29" spans="1:7" ht="12.75">
      <c r="A29" s="13">
        <v>44935</v>
      </c>
      <c r="B29" s="19">
        <v>11</v>
      </c>
      <c r="C29" s="9">
        <v>11</v>
      </c>
      <c r="E29" s="29">
        <v>45068</v>
      </c>
      <c r="F29" s="8">
        <f>SUMPRODUCT(('WineTest Daily'!B$5:B$399)*('WineTest Daily'!$A$5:$A$399&gt;=$E29)*('WineTest Daily'!$A$5:$A$399&lt;$E30))</f>
        <v>40</v>
      </c>
      <c r="G29" s="30">
        <f>SUMPRODUCT(('WineTest Daily'!C$5:C$399)*('WineTest Daily'!$A$5:$A$399&gt;=$E29)*('WineTest Daily'!$A$5:$A$399&lt;$E30))</f>
        <v>31</v>
      </c>
    </row>
    <row r="30" spans="1:7" ht="12.75">
      <c r="A30" s="13">
        <v>44936</v>
      </c>
      <c r="B30" s="19">
        <v>5</v>
      </c>
      <c r="C30" s="9">
        <v>4</v>
      </c>
      <c r="E30" s="29">
        <v>45075</v>
      </c>
      <c r="F30" s="8">
        <f>SUMPRODUCT(('WineTest Daily'!B$5:B$399)*('WineTest Daily'!$A$5:$A$399&gt;=$E30)*('WineTest Daily'!$A$5:$A$399&lt;$E31))</f>
        <v>57</v>
      </c>
      <c r="G30" s="30">
        <f>SUMPRODUCT(('WineTest Daily'!C$5:C$399)*('WineTest Daily'!$A$5:$A$399&gt;=$E30)*('WineTest Daily'!$A$5:$A$399&lt;$E31))</f>
        <v>41</v>
      </c>
    </row>
    <row r="31" spans="1:7" ht="12.75">
      <c r="A31" s="13">
        <v>44937</v>
      </c>
      <c r="B31" s="19">
        <v>4</v>
      </c>
      <c r="C31" s="9">
        <v>4</v>
      </c>
      <c r="E31" s="29">
        <v>45082</v>
      </c>
      <c r="F31" s="8">
        <f>SUMPRODUCT(('WineTest Daily'!B$5:B$399)*('WineTest Daily'!$A$5:$A$399&gt;=$E31)*('WineTest Daily'!$A$5:$A$399&lt;$E32))</f>
        <v>157</v>
      </c>
      <c r="G31" s="30">
        <f>SUMPRODUCT(('WineTest Daily'!C$5:C$399)*('WineTest Daily'!$A$5:$A$399&gt;=$E31)*('WineTest Daily'!$A$5:$A$399&lt;$E32))</f>
        <v>40</v>
      </c>
    </row>
    <row r="32" spans="1:7" ht="12.75">
      <c r="A32" s="13">
        <v>44938</v>
      </c>
      <c r="B32" s="19">
        <v>9</v>
      </c>
      <c r="C32" s="9">
        <v>7</v>
      </c>
      <c r="E32" s="29">
        <v>45089</v>
      </c>
      <c r="F32" s="8">
        <f>SUMPRODUCT(('WineTest Daily'!B$5:B$399)*('WineTest Daily'!$A$5:$A$399&gt;=$E32)*('WineTest Daily'!$A$5:$A$399&lt;$E33))</f>
        <v>37</v>
      </c>
      <c r="G32" s="30">
        <f>SUMPRODUCT(('WineTest Daily'!C$5:C$399)*('WineTest Daily'!$A$5:$A$399&gt;=$E32)*('WineTest Daily'!$A$5:$A$399&lt;$E33))</f>
        <v>26</v>
      </c>
    </row>
    <row r="33" spans="1:7" ht="12.75">
      <c r="A33" s="13">
        <v>44939</v>
      </c>
      <c r="B33" s="19">
        <v>9</v>
      </c>
      <c r="C33" s="9">
        <v>9</v>
      </c>
      <c r="E33" s="29">
        <v>45096</v>
      </c>
      <c r="F33" s="8">
        <f>SUMPRODUCT(('WineTest Daily'!B$5:B$399)*('WineTest Daily'!$A$5:$A$399&gt;=$E33)*('WineTest Daily'!$A$5:$A$399&lt;$E34))</f>
        <v>39</v>
      </c>
      <c r="G33" s="30">
        <f>SUMPRODUCT(('WineTest Daily'!C$5:C$399)*('WineTest Daily'!$A$5:$A$399&gt;=$E33)*('WineTest Daily'!$A$5:$A$399&lt;$E34))</f>
        <v>29</v>
      </c>
    </row>
    <row r="34" spans="1:7" ht="12.75">
      <c r="A34" s="13">
        <v>44942</v>
      </c>
      <c r="B34" s="19">
        <v>12</v>
      </c>
      <c r="C34" s="9">
        <v>8</v>
      </c>
      <c r="E34" s="29">
        <v>45103</v>
      </c>
      <c r="F34" s="8">
        <f>SUMPRODUCT(('WineTest Daily'!B$5:B$399)*('WineTest Daily'!$A$5:$A$399&gt;=$E34)*('WineTest Daily'!$A$5:$A$399&lt;$E35))</f>
        <v>22</v>
      </c>
      <c r="G34" s="30">
        <f>SUMPRODUCT(('WineTest Daily'!C$5:C$399)*('WineTest Daily'!$A$5:$A$399&gt;=$E34)*('WineTest Daily'!$A$5:$A$399&lt;$E35))</f>
        <v>21</v>
      </c>
    </row>
    <row r="35" spans="1:7" ht="12.75">
      <c r="A35" s="13">
        <v>44944</v>
      </c>
      <c r="B35" s="19">
        <v>11</v>
      </c>
      <c r="C35" s="9">
        <v>10</v>
      </c>
      <c r="E35" s="29">
        <v>45110</v>
      </c>
      <c r="F35" s="8">
        <f>SUMPRODUCT(('WineTest Daily'!B$5:B$399)*('WineTest Daily'!$A$5:$A$399&gt;=$E35)*('WineTest Daily'!$A$5:$A$399&lt;$E36))</f>
        <v>60</v>
      </c>
      <c r="G35" s="30">
        <f>SUMPRODUCT(('WineTest Daily'!C$5:C$399)*('WineTest Daily'!$A$5:$A$399&gt;=$E35)*('WineTest Daily'!$A$5:$A$399&lt;$E36))</f>
        <v>22</v>
      </c>
    </row>
    <row r="36" spans="1:7" ht="12.75">
      <c r="A36" s="13">
        <v>44945</v>
      </c>
      <c r="B36" s="19">
        <v>6</v>
      </c>
      <c r="C36" s="9">
        <v>6</v>
      </c>
      <c r="E36" s="29">
        <v>45117</v>
      </c>
      <c r="F36" s="8">
        <f>SUMPRODUCT(('WineTest Daily'!B$5:B$399)*('WineTest Daily'!$A$5:$A$399&gt;=$E36)*('WineTest Daily'!$A$5:$A$399&lt;$E37))</f>
        <v>429</v>
      </c>
      <c r="G36" s="30">
        <f>SUMPRODUCT(('WineTest Daily'!C$5:C$399)*('WineTest Daily'!$A$5:$A$399&gt;=$E36)*('WineTest Daily'!$A$5:$A$399&lt;$E37))</f>
        <v>91</v>
      </c>
    </row>
    <row r="37" spans="1:8" ht="12.75">
      <c r="A37" s="13">
        <v>44946</v>
      </c>
      <c r="B37" s="19">
        <v>9</v>
      </c>
      <c r="C37" s="9">
        <v>7</v>
      </c>
      <c r="E37" s="29">
        <v>45124</v>
      </c>
      <c r="F37" s="8">
        <f>SUMPRODUCT(('WineTest Daily'!B$5:B$399)*('WineTest Daily'!$A$5:$A$399&gt;=$E37)*('WineTest Daily'!$A$5:$A$399&lt;$E38))</f>
        <v>26</v>
      </c>
      <c r="G37" s="30">
        <f>SUMPRODUCT(('WineTest Daily'!C$5:C$399)*('WineTest Daily'!$A$5:$A$399&gt;=$E37)*('WineTest Daily'!$A$5:$A$399&lt;$E38))</f>
        <v>23</v>
      </c>
      <c r="H37" s="33"/>
    </row>
    <row r="38" spans="1:7" ht="12.75">
      <c r="A38" s="13">
        <v>44949</v>
      </c>
      <c r="B38" s="19">
        <v>15</v>
      </c>
      <c r="C38" s="9">
        <v>10</v>
      </c>
      <c r="E38" s="29">
        <v>45131</v>
      </c>
      <c r="F38" s="8">
        <f>SUMPRODUCT(('WineTest Daily'!B$5:B$399)*('WineTest Daily'!$A$5:$A$399&gt;=$E38)*('WineTest Daily'!$A$5:$A$399&lt;$E39))</f>
        <v>66</v>
      </c>
      <c r="G38" s="30">
        <f>SUMPRODUCT(('WineTest Daily'!C$5:C$399)*('WineTest Daily'!$A$5:$A$399&gt;=$E38)*('WineTest Daily'!$A$5:$A$399&lt;$E39))</f>
        <v>26</v>
      </c>
    </row>
    <row r="39" spans="1:7" ht="12.75">
      <c r="A39" s="13">
        <v>44950</v>
      </c>
      <c r="B39" s="19">
        <v>12</v>
      </c>
      <c r="C39" s="9">
        <v>11</v>
      </c>
      <c r="E39" s="29">
        <v>45138</v>
      </c>
      <c r="F39" s="8">
        <f>SUMPRODUCT(('WineTest Daily'!B$5:B$399)*('WineTest Daily'!$A$5:$A$399&gt;=$E39)*('WineTest Daily'!$A$5:$A$399&lt;$E40))</f>
        <v>36</v>
      </c>
      <c r="G39" s="30">
        <f>SUMPRODUCT(('WineTest Daily'!C$5:C$399)*('WineTest Daily'!$A$5:$A$399&gt;=$E39)*('WineTest Daily'!$A$5:$A$399&lt;$E40))</f>
        <v>35</v>
      </c>
    </row>
    <row r="40" spans="1:7" ht="12.75">
      <c r="A40" s="13">
        <v>44951</v>
      </c>
      <c r="B40" s="19">
        <v>14</v>
      </c>
      <c r="C40" s="9">
        <v>12</v>
      </c>
      <c r="E40" s="29">
        <v>45145</v>
      </c>
      <c r="F40" s="8">
        <f>SUMPRODUCT(('WineTest Daily'!B$5:B$399)*('WineTest Daily'!$A$5:$A$399&gt;=$E40)*('WineTest Daily'!$A$5:$A$399&lt;$E41))</f>
        <v>24</v>
      </c>
      <c r="G40" s="30">
        <f>SUMPRODUCT(('WineTest Daily'!C$5:C$399)*('WineTest Daily'!$A$5:$A$399&gt;=$E40)*('WineTest Daily'!$A$5:$A$399&lt;$E41))</f>
        <v>8</v>
      </c>
    </row>
    <row r="41" spans="1:7" ht="12.75">
      <c r="A41" s="13">
        <v>44952</v>
      </c>
      <c r="B41" s="19">
        <v>16</v>
      </c>
      <c r="C41" s="9">
        <v>15</v>
      </c>
      <c r="E41" s="29">
        <v>45152</v>
      </c>
      <c r="F41" s="8">
        <f>SUMPRODUCT(('WineTest Daily'!B$5:B$399)*('WineTest Daily'!$A$5:$A$399&gt;=$E41)*('WineTest Daily'!$A$5:$A$399&lt;$E42))</f>
        <v>20</v>
      </c>
      <c r="G41" s="30">
        <f>SUMPRODUCT(('WineTest Daily'!C$5:C$399)*('WineTest Daily'!$A$5:$A$399&gt;=$E41)*('WineTest Daily'!$A$5:$A$399&lt;$E42))</f>
        <v>20</v>
      </c>
    </row>
    <row r="42" spans="1:7" ht="12.75">
      <c r="A42" s="13">
        <v>44953</v>
      </c>
      <c r="B42" s="19">
        <v>10</v>
      </c>
      <c r="C42" s="9">
        <v>9</v>
      </c>
      <c r="E42" s="29">
        <v>45159</v>
      </c>
      <c r="F42" s="8">
        <f>SUMPRODUCT(('WineTest Daily'!B$5:B$399)*('WineTest Daily'!$A$5:$A$399&gt;=$E42)*('WineTest Daily'!$A$5:$A$399&lt;$E43))</f>
        <v>13</v>
      </c>
      <c r="G42" s="30">
        <f>SUMPRODUCT(('WineTest Daily'!C$5:C$399)*('WineTest Daily'!$A$5:$A$399&gt;=$E42)*('WineTest Daily'!$A$5:$A$399&lt;$E43))</f>
        <v>12</v>
      </c>
    </row>
    <row r="43" spans="1:7" ht="12.75">
      <c r="A43" s="13">
        <v>44956</v>
      </c>
      <c r="B43" s="19">
        <v>1</v>
      </c>
      <c r="C43" s="9">
        <v>1</v>
      </c>
      <c r="E43" s="29">
        <v>45166</v>
      </c>
      <c r="F43" s="8">
        <f>SUMPRODUCT(('WineTest Daily'!B$5:B$399)*('WineTest Daily'!$A$5:$A$399&gt;=$E43)*('WineTest Daily'!$A$5:$A$399&lt;$E44))</f>
        <v>60</v>
      </c>
      <c r="G43" s="30">
        <f>SUMPRODUCT(('WineTest Daily'!C$5:C$399)*('WineTest Daily'!$A$5:$A$399&gt;=$E43)*('WineTest Daily'!$A$5:$A$399&lt;$E44))</f>
        <v>40</v>
      </c>
    </row>
    <row r="44" spans="1:7" ht="12.75">
      <c r="A44" s="13">
        <v>44957</v>
      </c>
      <c r="B44" s="19">
        <v>13</v>
      </c>
      <c r="C44" s="9">
        <v>12</v>
      </c>
      <c r="E44" s="29">
        <v>45173</v>
      </c>
      <c r="F44" s="8">
        <f>SUMPRODUCT(('WineTest Daily'!B$5:B$399)*('WineTest Daily'!$A$5:$A$399&gt;=$E44)*('WineTest Daily'!$A$5:$A$399&lt;$E45))</f>
        <v>589</v>
      </c>
      <c r="G44" s="30">
        <f>SUMPRODUCT(('WineTest Daily'!C$5:C$399)*('WineTest Daily'!$A$5:$A$399&gt;=$E44)*('WineTest Daily'!$A$5:$A$399&lt;$E45))</f>
        <v>65</v>
      </c>
    </row>
    <row r="45" spans="1:7" ht="12.75">
      <c r="A45" s="13">
        <v>44958</v>
      </c>
      <c r="B45" s="19">
        <v>11</v>
      </c>
      <c r="C45" s="9">
        <v>7</v>
      </c>
      <c r="E45" s="29">
        <v>45180</v>
      </c>
      <c r="F45" s="8">
        <f>SUMPRODUCT(('WineTest Daily'!B$5:B$399)*('WineTest Daily'!$A$5:$A$399&gt;=$E45)*('WineTest Daily'!$A$5:$A$399&lt;$E46))</f>
        <v>94</v>
      </c>
      <c r="G45" s="30">
        <f>SUMPRODUCT(('WineTest Daily'!C$5:C$399)*('WineTest Daily'!$A$5:$A$399&gt;=$E45)*('WineTest Daily'!$A$5:$A$399&lt;$E46))</f>
        <v>46</v>
      </c>
    </row>
    <row r="46" spans="1:7" ht="12.75">
      <c r="A46" s="13">
        <v>44959</v>
      </c>
      <c r="B46" s="19">
        <v>7</v>
      </c>
      <c r="C46" s="9">
        <v>4</v>
      </c>
      <c r="E46" s="29">
        <v>45187</v>
      </c>
      <c r="F46" s="8">
        <f>SUMPRODUCT(('WineTest Daily'!B$5:B$399)*('WineTest Daily'!$A$5:$A$399&gt;=$E46)*('WineTest Daily'!$A$5:$A$399&lt;$E47))</f>
        <v>100</v>
      </c>
      <c r="G46" s="30">
        <f>SUMPRODUCT(('WineTest Daily'!C$5:C$399)*('WineTest Daily'!$A$5:$A$399&gt;=$E46)*('WineTest Daily'!$A$5:$A$399&lt;$E47))</f>
        <v>56</v>
      </c>
    </row>
    <row r="47" spans="1:7" ht="12.75">
      <c r="A47" s="13">
        <v>44963</v>
      </c>
      <c r="B47" s="19">
        <v>9</v>
      </c>
      <c r="C47" s="9">
        <v>9</v>
      </c>
      <c r="E47" s="29">
        <v>45194</v>
      </c>
      <c r="F47" s="8">
        <f>SUMPRODUCT(('WineTest Daily'!B$5:B$399)*('WineTest Daily'!$A$5:$A$399&gt;=$E47)*('WineTest Daily'!$A$5:$A$399&lt;$E48))</f>
        <v>104</v>
      </c>
      <c r="G47" s="30">
        <f>SUMPRODUCT(('WineTest Daily'!C$5:C$399)*('WineTest Daily'!$A$5:$A$399&gt;=$E47)*('WineTest Daily'!$A$5:$A$399&lt;$E48))</f>
        <v>34</v>
      </c>
    </row>
    <row r="48" spans="1:7" ht="12.75">
      <c r="A48" s="13">
        <v>44964</v>
      </c>
      <c r="B48" s="19">
        <v>8</v>
      </c>
      <c r="C48" s="9">
        <v>7</v>
      </c>
      <c r="E48" s="29">
        <v>45201</v>
      </c>
      <c r="F48" s="8">
        <f>SUMPRODUCT(('WineTest Daily'!B$5:B$399)*('WineTest Daily'!$A$5:$A$399&gt;=$E48)*('WineTest Daily'!$A$5:$A$399&lt;$E49))</f>
        <v>62</v>
      </c>
      <c r="G48" s="30">
        <f>SUMPRODUCT(('WineTest Daily'!C$5:C$399)*('WineTest Daily'!$A$5:$A$399&gt;=$E48)*('WineTest Daily'!$A$5:$A$399&lt;$E49))</f>
        <v>34</v>
      </c>
    </row>
    <row r="49" spans="1:7" ht="12.75">
      <c r="A49" s="13">
        <v>44965</v>
      </c>
      <c r="B49" s="19">
        <v>3</v>
      </c>
      <c r="C49" s="9">
        <v>2</v>
      </c>
      <c r="E49" s="29">
        <v>45208</v>
      </c>
      <c r="F49" s="8">
        <f>SUMPRODUCT(('WineTest Daily'!B$5:B$399)*('WineTest Daily'!$A$5:$A$399&gt;=$E49)*('WineTest Daily'!$A$5:$A$399&lt;$E50))</f>
        <v>59</v>
      </c>
      <c r="G49" s="30">
        <f>SUMPRODUCT(('WineTest Daily'!C$5:C$399)*('WineTest Daily'!$A$5:$A$399&gt;=$E49)*('WineTest Daily'!$A$5:$A$399&lt;$E50))</f>
        <v>38</v>
      </c>
    </row>
    <row r="50" spans="1:7" ht="12.75">
      <c r="A50" s="13">
        <v>44966</v>
      </c>
      <c r="B50" s="19">
        <v>6</v>
      </c>
      <c r="C50" s="9">
        <v>6</v>
      </c>
      <c r="E50" s="29">
        <v>45215</v>
      </c>
      <c r="F50" s="8">
        <f>SUMPRODUCT(('WineTest Daily'!B$5:B$399)*('WineTest Daily'!$A$5:$A$399&gt;=$E50)*('WineTest Daily'!$A$5:$A$399&lt;$E51))</f>
        <v>15</v>
      </c>
      <c r="G50" s="30">
        <f>SUMPRODUCT(('WineTest Daily'!C$5:C$399)*('WineTest Daily'!$A$5:$A$399&gt;=$E50)*('WineTest Daily'!$A$5:$A$399&lt;$E51))</f>
        <v>11</v>
      </c>
    </row>
    <row r="51" spans="1:7" ht="12.75">
      <c r="A51" s="13">
        <v>44967</v>
      </c>
      <c r="B51" s="19">
        <v>51</v>
      </c>
      <c r="C51" s="9">
        <v>6</v>
      </c>
      <c r="E51" s="29">
        <v>45222</v>
      </c>
      <c r="F51" s="8">
        <f>SUMPRODUCT(('WineTest Daily'!B$5:B$399)*('WineTest Daily'!$A$5:$A$399&gt;=$E51)*('WineTest Daily'!$A$5:$A$399&lt;$E52))</f>
        <v>0</v>
      </c>
      <c r="G51" s="30">
        <f>SUMPRODUCT(('WineTest Daily'!C$5:C$399)*('WineTest Daily'!$A$5:$A$399&gt;=$E51)*('WineTest Daily'!$A$5:$A$399&lt;$E52))</f>
        <v>0</v>
      </c>
    </row>
    <row r="52" spans="1:7" ht="12.75">
      <c r="A52" s="13">
        <v>44970</v>
      </c>
      <c r="B52" s="19">
        <v>10</v>
      </c>
      <c r="C52" s="9">
        <v>7</v>
      </c>
      <c r="E52" s="29">
        <v>45229</v>
      </c>
      <c r="F52" s="8">
        <f>SUMPRODUCT(('WineTest Daily'!B$5:B$399)*('WineTest Daily'!$A$5:$A$399&gt;=$E52)*('WineTest Daily'!$A$5:$A$399&lt;$E53))</f>
        <v>0</v>
      </c>
      <c r="G52" s="30">
        <f>SUMPRODUCT(('WineTest Daily'!C$5:C$399)*('WineTest Daily'!$A$5:$A$399&gt;=$E52)*('WineTest Daily'!$A$5:$A$399&lt;$E53))</f>
        <v>0</v>
      </c>
    </row>
    <row r="53" spans="1:3" ht="12.75">
      <c r="A53" s="13">
        <v>44971</v>
      </c>
      <c r="B53" s="19">
        <v>12</v>
      </c>
      <c r="C53" s="9">
        <v>5</v>
      </c>
    </row>
    <row r="54" spans="1:3" ht="12.75">
      <c r="A54" s="13">
        <v>44972</v>
      </c>
      <c r="B54" s="19">
        <v>11</v>
      </c>
      <c r="C54" s="9">
        <v>6</v>
      </c>
    </row>
    <row r="55" spans="1:3" ht="12.75">
      <c r="A55" s="13">
        <v>44973</v>
      </c>
      <c r="B55" s="19">
        <v>7</v>
      </c>
      <c r="C55" s="9">
        <v>7</v>
      </c>
    </row>
    <row r="56" spans="1:3" ht="12.75">
      <c r="A56" s="13">
        <v>44974</v>
      </c>
      <c r="B56" s="19">
        <v>10</v>
      </c>
      <c r="C56" s="9">
        <v>6</v>
      </c>
    </row>
    <row r="57" spans="1:3" ht="12.75">
      <c r="A57" s="13">
        <v>44977</v>
      </c>
      <c r="B57" s="19">
        <v>7</v>
      </c>
      <c r="C57" s="9">
        <v>7</v>
      </c>
    </row>
    <row r="58" spans="1:3" ht="12.75">
      <c r="A58" s="13">
        <v>44978</v>
      </c>
      <c r="B58" s="19">
        <v>7</v>
      </c>
      <c r="C58" s="9">
        <v>7</v>
      </c>
    </row>
    <row r="59" spans="1:3" ht="12.75">
      <c r="A59" s="13">
        <v>44979</v>
      </c>
      <c r="B59" s="19">
        <v>9</v>
      </c>
      <c r="C59" s="9">
        <v>8</v>
      </c>
    </row>
    <row r="60" spans="1:3" ht="12.75">
      <c r="A60" s="13">
        <v>44980</v>
      </c>
      <c r="B60" s="19">
        <v>2</v>
      </c>
      <c r="C60" s="9">
        <v>2</v>
      </c>
    </row>
    <row r="61" spans="1:3" ht="12.75">
      <c r="A61" s="13">
        <v>44981</v>
      </c>
      <c r="B61" s="19">
        <v>2</v>
      </c>
      <c r="C61" s="9">
        <v>2</v>
      </c>
    </row>
    <row r="62" spans="1:3" ht="12.75">
      <c r="A62" s="13">
        <v>44984</v>
      </c>
      <c r="B62" s="19">
        <v>2</v>
      </c>
      <c r="C62" s="9">
        <v>2</v>
      </c>
    </row>
    <row r="63" spans="1:3" ht="12.75">
      <c r="A63" s="13">
        <v>44985</v>
      </c>
      <c r="B63" s="19">
        <v>3</v>
      </c>
      <c r="C63" s="9">
        <v>3</v>
      </c>
    </row>
    <row r="64" spans="1:3" ht="12.75">
      <c r="A64" s="13">
        <v>44986</v>
      </c>
      <c r="B64" s="19">
        <v>4</v>
      </c>
      <c r="C64" s="9">
        <v>4</v>
      </c>
    </row>
    <row r="65" spans="1:3" ht="12.75">
      <c r="A65" s="13">
        <v>44987</v>
      </c>
      <c r="B65" s="19">
        <v>8</v>
      </c>
      <c r="C65" s="9">
        <v>7</v>
      </c>
    </row>
    <row r="66" spans="1:3" ht="12.75">
      <c r="A66" s="13">
        <v>44988</v>
      </c>
      <c r="B66" s="19">
        <v>7</v>
      </c>
      <c r="C66" s="9">
        <v>7</v>
      </c>
    </row>
    <row r="67" spans="1:3" ht="12.75">
      <c r="A67" s="13">
        <v>44991</v>
      </c>
      <c r="B67" s="19">
        <v>6</v>
      </c>
      <c r="C67" s="9">
        <v>6</v>
      </c>
    </row>
    <row r="68" spans="1:3" ht="12.75">
      <c r="A68" s="13">
        <v>44992</v>
      </c>
      <c r="B68" s="19">
        <v>4</v>
      </c>
      <c r="C68" s="9">
        <v>3</v>
      </c>
    </row>
    <row r="69" spans="1:3" ht="12.75">
      <c r="A69" s="13">
        <v>44993</v>
      </c>
      <c r="B69" s="19">
        <v>20</v>
      </c>
      <c r="C69" s="9">
        <v>6</v>
      </c>
    </row>
    <row r="70" spans="1:3" ht="12.75">
      <c r="A70" s="13">
        <v>44994</v>
      </c>
      <c r="B70" s="19">
        <v>11</v>
      </c>
      <c r="C70" s="9">
        <v>6</v>
      </c>
    </row>
    <row r="71" spans="1:3" ht="12.75">
      <c r="A71" s="13">
        <v>44995</v>
      </c>
      <c r="B71" s="19">
        <v>4</v>
      </c>
      <c r="C71" s="9">
        <v>4</v>
      </c>
    </row>
    <row r="72" spans="1:3" ht="12.75">
      <c r="A72" s="13">
        <v>44998</v>
      </c>
      <c r="B72" s="19">
        <v>54</v>
      </c>
      <c r="C72" s="9">
        <v>7</v>
      </c>
    </row>
    <row r="73" spans="1:3" ht="12.75">
      <c r="A73" s="13">
        <v>44999</v>
      </c>
      <c r="B73" s="19">
        <v>8</v>
      </c>
      <c r="C73" s="9">
        <v>3</v>
      </c>
    </row>
    <row r="74" spans="1:3" ht="12.75">
      <c r="A74" s="13">
        <v>45000</v>
      </c>
      <c r="B74" s="19">
        <v>20</v>
      </c>
      <c r="C74" s="9">
        <v>12</v>
      </c>
    </row>
    <row r="75" spans="1:3" ht="12.75">
      <c r="A75" s="13">
        <v>45001</v>
      </c>
      <c r="B75" s="19">
        <v>18</v>
      </c>
      <c r="C75" s="9">
        <v>5</v>
      </c>
    </row>
    <row r="76" spans="1:3" ht="12.75">
      <c r="A76" s="13">
        <v>45002</v>
      </c>
      <c r="B76" s="19">
        <v>63</v>
      </c>
      <c r="C76" s="9">
        <v>4</v>
      </c>
    </row>
    <row r="77" spans="1:3" ht="12.75">
      <c r="A77" s="13">
        <v>45005</v>
      </c>
      <c r="B77" s="19">
        <v>6</v>
      </c>
      <c r="C77" s="9">
        <v>6</v>
      </c>
    </row>
    <row r="78" spans="1:3" ht="12.75">
      <c r="A78" s="13">
        <v>45006</v>
      </c>
      <c r="B78" s="19">
        <v>8</v>
      </c>
      <c r="C78" s="9">
        <v>6</v>
      </c>
    </row>
    <row r="79" spans="1:3" ht="12.75">
      <c r="A79" s="13">
        <v>45007</v>
      </c>
      <c r="B79" s="19">
        <v>30</v>
      </c>
      <c r="C79" s="9">
        <v>17</v>
      </c>
    </row>
    <row r="80" spans="1:3" ht="12.75">
      <c r="A80" s="13">
        <v>45008</v>
      </c>
      <c r="B80" s="19">
        <v>13</v>
      </c>
      <c r="C80" s="9">
        <v>10</v>
      </c>
    </row>
    <row r="81" spans="1:3" ht="12.75">
      <c r="A81" s="13">
        <v>45009</v>
      </c>
      <c r="B81" s="19">
        <v>70</v>
      </c>
      <c r="C81" s="9">
        <v>15</v>
      </c>
    </row>
    <row r="82" spans="1:3" ht="12.75">
      <c r="A82" s="13">
        <v>45012</v>
      </c>
      <c r="B82" s="19">
        <v>19</v>
      </c>
      <c r="C82" s="9">
        <v>11</v>
      </c>
    </row>
    <row r="83" spans="1:3" ht="12.75">
      <c r="A83" s="13">
        <v>45013</v>
      </c>
      <c r="B83" s="19">
        <v>6</v>
      </c>
      <c r="C83" s="9">
        <v>5</v>
      </c>
    </row>
    <row r="84" spans="1:3" ht="12.75">
      <c r="A84" s="13">
        <v>45014</v>
      </c>
      <c r="B84" s="19">
        <v>11</v>
      </c>
      <c r="C84" s="9">
        <v>3</v>
      </c>
    </row>
    <row r="85" spans="1:3" ht="12.75">
      <c r="A85" s="13">
        <v>45015</v>
      </c>
      <c r="B85" s="19">
        <v>10</v>
      </c>
      <c r="C85" s="9">
        <v>1</v>
      </c>
    </row>
    <row r="86" spans="1:3" ht="12.75">
      <c r="A86" s="13">
        <v>45016</v>
      </c>
      <c r="B86" s="19">
        <v>13</v>
      </c>
      <c r="C86" s="9">
        <v>4</v>
      </c>
    </row>
    <row r="87" spans="1:3" ht="12.75">
      <c r="A87" s="13">
        <v>45019</v>
      </c>
      <c r="B87" s="19">
        <v>7</v>
      </c>
      <c r="C87" s="9">
        <v>7</v>
      </c>
    </row>
    <row r="88" spans="1:3" ht="12.75">
      <c r="A88" s="13">
        <v>45020</v>
      </c>
      <c r="B88" s="19">
        <v>29</v>
      </c>
      <c r="C88" s="9">
        <v>18</v>
      </c>
    </row>
    <row r="89" spans="1:3" ht="12.75">
      <c r="A89" s="13">
        <v>45021</v>
      </c>
      <c r="B89" s="19">
        <v>25</v>
      </c>
      <c r="C89" s="9">
        <v>15</v>
      </c>
    </row>
    <row r="90" spans="1:3" ht="12.75">
      <c r="A90" s="13">
        <v>45022</v>
      </c>
      <c r="B90" s="19">
        <v>32</v>
      </c>
      <c r="C90" s="9">
        <v>21</v>
      </c>
    </row>
    <row r="91" spans="1:3" ht="12.75">
      <c r="A91" s="13">
        <v>45023</v>
      </c>
      <c r="B91" s="19">
        <v>27</v>
      </c>
      <c r="C91" s="9">
        <v>16</v>
      </c>
    </row>
    <row r="92" spans="1:3" ht="12.75">
      <c r="A92" s="13">
        <v>45026</v>
      </c>
      <c r="B92" s="19">
        <v>10</v>
      </c>
      <c r="C92" s="9">
        <v>8</v>
      </c>
    </row>
    <row r="93" spans="1:3" ht="12.75">
      <c r="A93" s="13">
        <v>45027</v>
      </c>
      <c r="B93" s="19">
        <v>21</v>
      </c>
      <c r="C93" s="9">
        <v>17</v>
      </c>
    </row>
    <row r="94" spans="1:3" ht="12.75">
      <c r="A94" s="13">
        <v>45028</v>
      </c>
      <c r="B94" s="19">
        <v>3</v>
      </c>
      <c r="C94" s="9">
        <v>2</v>
      </c>
    </row>
    <row r="95" spans="1:3" ht="12.75">
      <c r="A95" s="13">
        <v>45029</v>
      </c>
      <c r="B95" s="19">
        <v>24</v>
      </c>
      <c r="C95" s="9">
        <v>7</v>
      </c>
    </row>
    <row r="96" spans="1:3" ht="12.75">
      <c r="A96" s="13">
        <v>45030</v>
      </c>
      <c r="B96" s="19">
        <v>2</v>
      </c>
      <c r="C96" s="9">
        <v>2</v>
      </c>
    </row>
    <row r="97" spans="1:3" ht="12.75">
      <c r="A97" s="13">
        <v>45033</v>
      </c>
      <c r="B97" s="19">
        <v>5</v>
      </c>
      <c r="C97" s="9">
        <v>5</v>
      </c>
    </row>
    <row r="98" spans="1:3" ht="12.75">
      <c r="A98" s="13">
        <v>45034</v>
      </c>
      <c r="B98" s="19">
        <v>5</v>
      </c>
      <c r="C98" s="9">
        <v>4</v>
      </c>
    </row>
    <row r="99" spans="1:3" ht="12.75">
      <c r="A99" s="13">
        <v>45035</v>
      </c>
      <c r="B99" s="19">
        <v>2</v>
      </c>
      <c r="C99" s="9">
        <v>2</v>
      </c>
    </row>
    <row r="100" spans="1:3" ht="12.75">
      <c r="A100" s="13">
        <v>45036</v>
      </c>
      <c r="B100" s="19">
        <v>6</v>
      </c>
      <c r="C100" s="9">
        <v>6</v>
      </c>
    </row>
    <row r="101" spans="1:3" ht="12.75">
      <c r="A101" s="13">
        <v>45037</v>
      </c>
      <c r="B101" s="19">
        <v>1</v>
      </c>
      <c r="C101" s="9">
        <v>1</v>
      </c>
    </row>
    <row r="102" spans="1:3" ht="12.75">
      <c r="A102" s="13">
        <v>45040</v>
      </c>
      <c r="B102" s="19">
        <v>0</v>
      </c>
      <c r="C102" s="9">
        <v>0</v>
      </c>
    </row>
    <row r="103" spans="1:3" ht="12.75">
      <c r="A103" s="13">
        <v>45041</v>
      </c>
      <c r="B103" s="19">
        <v>4</v>
      </c>
      <c r="C103" s="9">
        <v>4</v>
      </c>
    </row>
    <row r="104" spans="1:3" ht="12.75">
      <c r="A104" s="13">
        <v>45042</v>
      </c>
      <c r="B104" s="19">
        <v>1</v>
      </c>
      <c r="C104" s="9">
        <v>1</v>
      </c>
    </row>
    <row r="105" spans="1:3" ht="12.75">
      <c r="A105" s="13">
        <v>45043</v>
      </c>
      <c r="B105" s="19">
        <v>4</v>
      </c>
      <c r="C105" s="9">
        <v>4</v>
      </c>
    </row>
    <row r="106" spans="1:3" ht="12.75">
      <c r="A106" s="13">
        <v>45044</v>
      </c>
      <c r="B106" s="19">
        <v>6</v>
      </c>
      <c r="C106" s="9">
        <v>6</v>
      </c>
    </row>
    <row r="107" spans="1:3" ht="12.75">
      <c r="A107" s="13">
        <v>45047</v>
      </c>
      <c r="B107" s="19">
        <v>14</v>
      </c>
      <c r="C107" s="9">
        <v>11</v>
      </c>
    </row>
    <row r="108" spans="1:3" ht="12.75">
      <c r="A108" s="13">
        <v>45048</v>
      </c>
      <c r="B108" s="19">
        <v>5</v>
      </c>
      <c r="C108" s="9">
        <v>5</v>
      </c>
    </row>
    <row r="109" spans="1:3" ht="12.75">
      <c r="A109" s="13">
        <v>45049</v>
      </c>
      <c r="B109" s="19">
        <v>1</v>
      </c>
      <c r="C109" s="9">
        <v>1</v>
      </c>
    </row>
    <row r="110" spans="1:3" ht="12.75">
      <c r="A110" s="13">
        <v>45050</v>
      </c>
      <c r="B110" s="19">
        <v>6</v>
      </c>
      <c r="C110" s="9">
        <v>5</v>
      </c>
    </row>
    <row r="111" spans="1:3" ht="12.75">
      <c r="A111" s="13">
        <v>45051</v>
      </c>
      <c r="B111" s="19">
        <v>6</v>
      </c>
      <c r="C111" s="9">
        <v>5</v>
      </c>
    </row>
    <row r="112" spans="1:3" ht="12.75">
      <c r="A112" s="13">
        <v>45054</v>
      </c>
      <c r="B112" s="19">
        <v>5</v>
      </c>
      <c r="C112" s="9">
        <v>5</v>
      </c>
    </row>
    <row r="113" spans="1:3" ht="12.75">
      <c r="A113" s="13">
        <v>45055</v>
      </c>
      <c r="B113" s="19">
        <v>5</v>
      </c>
      <c r="C113" s="9">
        <v>4</v>
      </c>
    </row>
    <row r="114" spans="1:3" ht="12.75">
      <c r="A114" s="13">
        <v>45056</v>
      </c>
      <c r="B114" s="19">
        <v>18</v>
      </c>
      <c r="C114" s="9">
        <v>18</v>
      </c>
    </row>
    <row r="115" spans="1:3" ht="12.75">
      <c r="A115" s="13">
        <v>45057</v>
      </c>
      <c r="B115" s="19">
        <v>8</v>
      </c>
      <c r="C115" s="9">
        <v>6</v>
      </c>
    </row>
    <row r="116" spans="1:3" ht="12.75">
      <c r="A116" s="13">
        <v>45058</v>
      </c>
      <c r="B116" s="19">
        <v>3</v>
      </c>
      <c r="C116" s="9">
        <v>3</v>
      </c>
    </row>
    <row r="117" spans="1:3" ht="12.75">
      <c r="A117" s="13">
        <v>45061</v>
      </c>
      <c r="B117" s="19">
        <v>3</v>
      </c>
      <c r="C117" s="9">
        <v>3</v>
      </c>
    </row>
    <row r="118" spans="1:3" ht="12.75">
      <c r="A118" s="13">
        <v>45062</v>
      </c>
      <c r="B118" s="19">
        <v>4</v>
      </c>
      <c r="C118" s="9">
        <v>4</v>
      </c>
    </row>
    <row r="119" spans="1:3" ht="12.75">
      <c r="A119" s="13">
        <v>45064</v>
      </c>
      <c r="B119" s="19">
        <v>110</v>
      </c>
      <c r="C119" s="9">
        <v>6</v>
      </c>
    </row>
    <row r="120" spans="1:3" ht="12.75">
      <c r="A120" s="13">
        <v>45065</v>
      </c>
      <c r="B120" s="19">
        <v>17</v>
      </c>
      <c r="C120" s="9">
        <v>6</v>
      </c>
    </row>
    <row r="121" spans="1:3" ht="12.75">
      <c r="A121" s="13">
        <v>45068</v>
      </c>
      <c r="B121" s="19">
        <v>8</v>
      </c>
      <c r="C121" s="9">
        <v>8</v>
      </c>
    </row>
    <row r="122" spans="1:3" ht="12.75">
      <c r="A122" s="13">
        <v>45069</v>
      </c>
      <c r="B122" s="19">
        <v>8</v>
      </c>
      <c r="C122" s="9">
        <v>8</v>
      </c>
    </row>
    <row r="123" spans="1:3" ht="12.75">
      <c r="A123" s="13">
        <v>45070</v>
      </c>
      <c r="B123" s="19">
        <v>10</v>
      </c>
      <c r="C123" s="9">
        <v>3</v>
      </c>
    </row>
    <row r="124" spans="1:3" ht="12.75">
      <c r="A124" s="13">
        <v>45071</v>
      </c>
      <c r="B124" s="19">
        <v>9</v>
      </c>
      <c r="C124" s="9">
        <v>7</v>
      </c>
    </row>
    <row r="125" spans="1:3" ht="12.75">
      <c r="A125" s="13">
        <v>45072</v>
      </c>
      <c r="B125" s="19">
        <v>5</v>
      </c>
      <c r="C125" s="9">
        <v>5</v>
      </c>
    </row>
    <row r="126" spans="1:3" ht="12.75">
      <c r="A126" s="13">
        <v>45075</v>
      </c>
      <c r="B126" s="19">
        <v>8</v>
      </c>
      <c r="C126" s="9">
        <v>8</v>
      </c>
    </row>
    <row r="127" spans="1:3" ht="12.75">
      <c r="A127" s="13">
        <v>45076</v>
      </c>
      <c r="B127" s="19">
        <v>22</v>
      </c>
      <c r="C127" s="9">
        <v>13</v>
      </c>
    </row>
    <row r="128" spans="1:3" ht="12.75">
      <c r="A128" s="13">
        <v>45077</v>
      </c>
      <c r="B128" s="19">
        <v>5</v>
      </c>
      <c r="C128" s="9">
        <v>5</v>
      </c>
    </row>
    <row r="129" spans="1:3" ht="12.75">
      <c r="A129" s="13">
        <v>45078</v>
      </c>
      <c r="B129" s="19">
        <v>10</v>
      </c>
      <c r="C129" s="9">
        <v>9</v>
      </c>
    </row>
    <row r="130" spans="1:3" ht="12.75">
      <c r="A130" s="13">
        <v>45079</v>
      </c>
      <c r="B130" s="19">
        <v>12</v>
      </c>
      <c r="C130" s="9">
        <v>6</v>
      </c>
    </row>
    <row r="131" spans="1:3" ht="12.75">
      <c r="A131" s="13">
        <v>45082</v>
      </c>
      <c r="B131" s="19">
        <v>22</v>
      </c>
      <c r="C131" s="9">
        <v>9</v>
      </c>
    </row>
    <row r="132" spans="1:3" ht="12.75">
      <c r="A132" s="13">
        <v>45083</v>
      </c>
      <c r="B132" s="19">
        <v>66</v>
      </c>
      <c r="C132" s="9">
        <v>5</v>
      </c>
    </row>
    <row r="133" spans="1:3" ht="12.75">
      <c r="A133" s="13">
        <v>45084</v>
      </c>
      <c r="B133" s="19">
        <v>51</v>
      </c>
      <c r="C133" s="9">
        <v>12</v>
      </c>
    </row>
    <row r="134" spans="1:3" ht="12.75">
      <c r="A134" s="13">
        <v>45085</v>
      </c>
      <c r="B134" s="19">
        <v>5</v>
      </c>
      <c r="C134" s="9">
        <v>4</v>
      </c>
    </row>
    <row r="135" spans="1:3" ht="12.75">
      <c r="A135" s="13">
        <v>45086</v>
      </c>
      <c r="B135" s="19">
        <v>13</v>
      </c>
      <c r="C135" s="9">
        <v>10</v>
      </c>
    </row>
    <row r="136" spans="1:3" ht="12.75">
      <c r="A136" s="13">
        <v>45089</v>
      </c>
      <c r="B136" s="19">
        <v>14</v>
      </c>
      <c r="C136" s="9">
        <v>7</v>
      </c>
    </row>
    <row r="137" spans="1:3" ht="12.75">
      <c r="A137" s="13">
        <v>45090</v>
      </c>
      <c r="B137" s="19">
        <v>5</v>
      </c>
      <c r="C137" s="9">
        <v>3</v>
      </c>
    </row>
    <row r="138" spans="1:3" ht="12.75">
      <c r="A138" s="13">
        <v>45091</v>
      </c>
      <c r="B138" s="19">
        <v>10</v>
      </c>
      <c r="C138" s="9">
        <v>8</v>
      </c>
    </row>
    <row r="139" spans="1:3" ht="12.75">
      <c r="A139" s="13">
        <v>45092</v>
      </c>
      <c r="B139" s="19">
        <v>8</v>
      </c>
      <c r="C139" s="9">
        <v>8</v>
      </c>
    </row>
    <row r="140" spans="1:3" ht="12.75">
      <c r="A140" s="13">
        <v>45093</v>
      </c>
      <c r="B140" s="19">
        <v>0</v>
      </c>
      <c r="C140" s="9">
        <v>0</v>
      </c>
    </row>
    <row r="141" spans="1:3" ht="12.75">
      <c r="A141" s="13">
        <v>45096</v>
      </c>
      <c r="B141" s="19">
        <v>2</v>
      </c>
      <c r="C141" s="9">
        <v>2</v>
      </c>
    </row>
    <row r="142" spans="1:3" ht="12.75">
      <c r="A142" s="13">
        <v>45097</v>
      </c>
      <c r="B142" s="19">
        <v>7</v>
      </c>
      <c r="C142" s="9">
        <v>7</v>
      </c>
    </row>
    <row r="143" spans="1:3" ht="12.75">
      <c r="A143" s="13">
        <v>45098</v>
      </c>
      <c r="B143" s="19">
        <v>9</v>
      </c>
      <c r="C143" s="9">
        <v>4</v>
      </c>
    </row>
    <row r="144" spans="1:3" ht="12.75">
      <c r="A144" s="13">
        <v>45099</v>
      </c>
      <c r="B144" s="19">
        <v>12</v>
      </c>
      <c r="C144" s="9">
        <v>7</v>
      </c>
    </row>
    <row r="145" spans="1:3" ht="12.75">
      <c r="A145" s="13">
        <v>45100</v>
      </c>
      <c r="B145" s="19">
        <v>9</v>
      </c>
      <c r="C145" s="9">
        <v>9</v>
      </c>
    </row>
    <row r="146" spans="1:3" ht="12.75">
      <c r="A146" s="13">
        <v>45103</v>
      </c>
      <c r="B146" s="19">
        <v>0</v>
      </c>
      <c r="C146" s="9">
        <v>0</v>
      </c>
    </row>
    <row r="147" spans="1:3" ht="12.75">
      <c r="A147" s="13">
        <v>45104</v>
      </c>
      <c r="B147" s="19">
        <v>5</v>
      </c>
      <c r="C147" s="9">
        <v>4</v>
      </c>
    </row>
    <row r="148" spans="1:3" ht="12.75">
      <c r="A148" s="13">
        <v>45105</v>
      </c>
      <c r="B148" s="19">
        <v>10</v>
      </c>
      <c r="C148" s="9">
        <v>10</v>
      </c>
    </row>
    <row r="149" spans="1:3" ht="12.75">
      <c r="A149" s="13">
        <v>45106</v>
      </c>
      <c r="B149" s="19">
        <v>7</v>
      </c>
      <c r="C149" s="9">
        <v>7</v>
      </c>
    </row>
    <row r="150" spans="1:3" ht="12.75">
      <c r="A150" s="13">
        <v>45110</v>
      </c>
      <c r="B150" s="19">
        <v>7</v>
      </c>
      <c r="C150" s="9">
        <v>7</v>
      </c>
    </row>
    <row r="151" spans="1:3" ht="12.75">
      <c r="A151" s="13">
        <v>45111</v>
      </c>
      <c r="B151" s="19">
        <v>18</v>
      </c>
      <c r="C151" s="9">
        <v>6</v>
      </c>
    </row>
    <row r="152" spans="1:3" ht="12.75">
      <c r="A152" s="13">
        <v>45112</v>
      </c>
      <c r="B152" s="19">
        <v>30</v>
      </c>
      <c r="C152" s="9">
        <v>4</v>
      </c>
    </row>
    <row r="153" spans="1:3" ht="12.75">
      <c r="A153" s="13">
        <v>45113</v>
      </c>
      <c r="B153" s="19">
        <v>5</v>
      </c>
      <c r="C153" s="9">
        <v>5</v>
      </c>
    </row>
    <row r="154" spans="1:3" ht="12.75">
      <c r="A154" s="13">
        <v>45117</v>
      </c>
      <c r="B154" s="19">
        <v>326</v>
      </c>
      <c r="C154" s="9">
        <v>36</v>
      </c>
    </row>
    <row r="155" spans="1:3" ht="12.75">
      <c r="A155" s="13">
        <v>45118</v>
      </c>
      <c r="B155" s="19">
        <v>47</v>
      </c>
      <c r="C155" s="9">
        <v>10</v>
      </c>
    </row>
    <row r="156" spans="1:3" ht="12.75">
      <c r="A156" s="13">
        <v>45119</v>
      </c>
      <c r="B156" s="19">
        <v>12</v>
      </c>
      <c r="C156" s="9">
        <v>9</v>
      </c>
    </row>
    <row r="157" spans="1:3" ht="12.75">
      <c r="A157" s="13">
        <v>45120</v>
      </c>
      <c r="B157" s="19">
        <v>16</v>
      </c>
      <c r="C157" s="9">
        <v>14</v>
      </c>
    </row>
    <row r="158" spans="1:3" ht="12.75">
      <c r="A158" s="13">
        <v>45122</v>
      </c>
      <c r="B158" s="19">
        <v>22</v>
      </c>
      <c r="C158" s="9">
        <v>16</v>
      </c>
    </row>
    <row r="159" spans="1:3" ht="12.75">
      <c r="A159" s="13">
        <v>45123</v>
      </c>
      <c r="B159" s="19">
        <v>6</v>
      </c>
      <c r="C159" s="9">
        <v>6</v>
      </c>
    </row>
    <row r="160" spans="1:3" ht="12.75">
      <c r="A160" s="13">
        <v>45124</v>
      </c>
      <c r="B160" s="19">
        <v>4</v>
      </c>
      <c r="C160" s="9">
        <v>4</v>
      </c>
    </row>
    <row r="161" spans="1:3" ht="12.75">
      <c r="A161" s="13">
        <v>45125</v>
      </c>
      <c r="B161" s="19">
        <v>13</v>
      </c>
      <c r="C161" s="9">
        <v>11</v>
      </c>
    </row>
    <row r="162" spans="1:3" ht="12.75">
      <c r="A162" s="13">
        <v>45126</v>
      </c>
      <c r="B162" s="19">
        <v>8</v>
      </c>
      <c r="C162" s="9">
        <v>7</v>
      </c>
    </row>
    <row r="163" spans="1:3" ht="12.75">
      <c r="A163" s="13">
        <v>45127</v>
      </c>
      <c r="B163" s="19">
        <v>1</v>
      </c>
      <c r="C163" s="9">
        <v>1</v>
      </c>
    </row>
    <row r="164" spans="1:3" ht="12.75">
      <c r="A164" s="13">
        <v>45131</v>
      </c>
      <c r="B164" s="19">
        <v>8</v>
      </c>
      <c r="C164" s="9">
        <v>8</v>
      </c>
    </row>
    <row r="165" spans="1:3" ht="12.75">
      <c r="A165" s="13">
        <v>45134</v>
      </c>
      <c r="B165" s="19">
        <v>58</v>
      </c>
      <c r="C165" s="9">
        <v>18</v>
      </c>
    </row>
    <row r="166" spans="1:3" ht="12.75">
      <c r="A166" s="13">
        <v>45135</v>
      </c>
      <c r="B166" s="19">
        <v>0</v>
      </c>
      <c r="C166" s="9">
        <v>0</v>
      </c>
    </row>
    <row r="167" spans="1:3" ht="12.75">
      <c r="A167" s="13">
        <v>45138</v>
      </c>
      <c r="B167" s="19">
        <v>8</v>
      </c>
      <c r="C167" s="9">
        <v>8</v>
      </c>
    </row>
    <row r="168" spans="1:3" ht="12.75">
      <c r="A168" s="13">
        <v>45139</v>
      </c>
      <c r="B168" s="19">
        <v>10</v>
      </c>
      <c r="C168" s="9">
        <v>9</v>
      </c>
    </row>
    <row r="169" spans="1:3" ht="12.75">
      <c r="A169" s="13">
        <v>45140</v>
      </c>
      <c r="B169" s="19">
        <v>6</v>
      </c>
      <c r="C169" s="9">
        <v>6</v>
      </c>
    </row>
    <row r="170" spans="1:3" ht="12.75">
      <c r="A170" s="13">
        <v>45141</v>
      </c>
      <c r="B170" s="19">
        <v>7</v>
      </c>
      <c r="C170" s="9">
        <v>7</v>
      </c>
    </row>
    <row r="171" spans="1:3" ht="12.75">
      <c r="A171" s="13">
        <v>45142</v>
      </c>
      <c r="B171" s="19">
        <v>5</v>
      </c>
      <c r="C171" s="9">
        <v>5</v>
      </c>
    </row>
    <row r="172" spans="1:3" ht="12.75">
      <c r="A172" s="13">
        <v>45146</v>
      </c>
      <c r="B172" s="19">
        <v>24</v>
      </c>
      <c r="C172" s="9">
        <v>8</v>
      </c>
    </row>
    <row r="173" spans="1:3" ht="12.75">
      <c r="A173" s="13">
        <v>45148</v>
      </c>
      <c r="B173" s="19">
        <v>0</v>
      </c>
      <c r="C173" s="9">
        <v>0</v>
      </c>
    </row>
    <row r="174" spans="1:3" ht="12.75">
      <c r="A174" s="13">
        <v>45149</v>
      </c>
      <c r="B174" s="19">
        <v>0</v>
      </c>
      <c r="C174" s="9">
        <v>0</v>
      </c>
    </row>
    <row r="175" spans="1:3" ht="12.75">
      <c r="A175" s="13">
        <v>45152</v>
      </c>
      <c r="B175" s="19">
        <v>4</v>
      </c>
      <c r="C175" s="9">
        <v>4</v>
      </c>
    </row>
    <row r="176" spans="1:3" ht="12.75">
      <c r="A176" s="13">
        <v>45153</v>
      </c>
      <c r="B176" s="19">
        <v>2</v>
      </c>
      <c r="C176" s="9">
        <v>2</v>
      </c>
    </row>
    <row r="177" spans="1:3" ht="12.75">
      <c r="A177" s="13">
        <v>45154</v>
      </c>
      <c r="B177" s="19">
        <v>6</v>
      </c>
      <c r="C177" s="9">
        <v>6</v>
      </c>
    </row>
    <row r="178" spans="1:3" ht="12.75">
      <c r="A178" s="13">
        <v>45155</v>
      </c>
      <c r="B178" s="19">
        <v>3</v>
      </c>
      <c r="C178" s="9">
        <v>3</v>
      </c>
    </row>
    <row r="179" spans="1:3" ht="12.75">
      <c r="A179" s="13">
        <v>45156</v>
      </c>
      <c r="B179" s="19">
        <v>5</v>
      </c>
      <c r="C179" s="9">
        <v>5</v>
      </c>
    </row>
    <row r="180" spans="1:3" ht="12.75">
      <c r="A180" s="13">
        <v>45160</v>
      </c>
      <c r="B180" s="19">
        <v>5</v>
      </c>
      <c r="C180" s="9">
        <v>4</v>
      </c>
    </row>
    <row r="181" spans="1:3" ht="12.75">
      <c r="A181" s="13">
        <v>45161</v>
      </c>
      <c r="B181" s="19">
        <v>1</v>
      </c>
      <c r="C181" s="9">
        <v>1</v>
      </c>
    </row>
    <row r="182" spans="1:3" ht="12.75">
      <c r="A182" s="13">
        <v>45162</v>
      </c>
      <c r="B182" s="19">
        <v>1</v>
      </c>
      <c r="C182" s="9">
        <v>1</v>
      </c>
    </row>
    <row r="183" spans="1:3" ht="12.75">
      <c r="A183" s="13">
        <v>45163</v>
      </c>
      <c r="B183" s="19">
        <v>6</v>
      </c>
      <c r="C183" s="9">
        <v>6</v>
      </c>
    </row>
    <row r="184" spans="1:3" ht="12.75">
      <c r="A184" s="13">
        <v>45166</v>
      </c>
      <c r="B184" s="19">
        <v>18</v>
      </c>
      <c r="C184" s="9">
        <v>14</v>
      </c>
    </row>
    <row r="185" spans="1:3" ht="12.75">
      <c r="A185" s="13">
        <v>45167</v>
      </c>
      <c r="B185" s="19">
        <v>11</v>
      </c>
      <c r="C185" s="9">
        <v>9</v>
      </c>
    </row>
    <row r="186" spans="1:3" ht="12.75">
      <c r="A186" s="13">
        <v>45168</v>
      </c>
      <c r="B186" s="19">
        <v>12</v>
      </c>
      <c r="C186" s="9">
        <v>9</v>
      </c>
    </row>
    <row r="187" spans="1:3" ht="12.75">
      <c r="A187" s="13">
        <v>45170</v>
      </c>
      <c r="B187" s="19">
        <v>19</v>
      </c>
      <c r="C187" s="9">
        <v>8</v>
      </c>
    </row>
    <row r="188" spans="1:3" ht="12.75">
      <c r="A188" s="13">
        <v>45173</v>
      </c>
      <c r="B188" s="19">
        <v>10</v>
      </c>
      <c r="C188" s="9">
        <v>8</v>
      </c>
    </row>
    <row r="189" spans="1:3" ht="12.75">
      <c r="A189" s="13">
        <v>45174</v>
      </c>
      <c r="B189" s="19">
        <v>512</v>
      </c>
      <c r="C189" s="9">
        <v>18</v>
      </c>
    </row>
    <row r="190" spans="1:3" ht="12.75">
      <c r="A190" s="13">
        <v>45175</v>
      </c>
      <c r="B190" s="19">
        <v>17</v>
      </c>
      <c r="C190" s="9">
        <v>14</v>
      </c>
    </row>
    <row r="191" spans="1:3" ht="12.75">
      <c r="A191" s="13">
        <v>45176</v>
      </c>
      <c r="B191" s="19">
        <v>22</v>
      </c>
      <c r="C191" s="9">
        <v>10</v>
      </c>
    </row>
    <row r="192" spans="1:3" ht="12.75">
      <c r="A192" s="13">
        <v>45177</v>
      </c>
      <c r="B192" s="19">
        <v>28</v>
      </c>
      <c r="C192" s="9">
        <v>15</v>
      </c>
    </row>
    <row r="193" spans="1:3" ht="12.75">
      <c r="A193" s="13">
        <v>45180</v>
      </c>
      <c r="B193" s="19">
        <v>12</v>
      </c>
      <c r="C193" s="9">
        <v>9</v>
      </c>
    </row>
    <row r="194" spans="1:3" ht="12.75">
      <c r="A194" s="13">
        <v>45181</v>
      </c>
      <c r="B194" s="19">
        <v>37</v>
      </c>
      <c r="C194" s="9">
        <v>8</v>
      </c>
    </row>
    <row r="195" spans="1:3" ht="12.75">
      <c r="A195" s="13">
        <v>45182</v>
      </c>
      <c r="B195" s="19">
        <v>5</v>
      </c>
      <c r="C195" s="9">
        <v>4</v>
      </c>
    </row>
    <row r="196" spans="1:3" ht="12.75">
      <c r="A196" s="13">
        <v>45183</v>
      </c>
      <c r="B196" s="19">
        <v>33</v>
      </c>
      <c r="C196" s="9">
        <v>19</v>
      </c>
    </row>
    <row r="197" spans="1:3" ht="12.75">
      <c r="A197" s="13">
        <v>45184</v>
      </c>
      <c r="B197" s="19">
        <v>7</v>
      </c>
      <c r="C197" s="9">
        <v>6</v>
      </c>
    </row>
    <row r="198" spans="1:3" ht="12.75">
      <c r="A198" s="13">
        <v>45187</v>
      </c>
      <c r="B198" s="19">
        <v>9</v>
      </c>
      <c r="C198" s="9">
        <v>5</v>
      </c>
    </row>
    <row r="199" spans="1:3" ht="12.75">
      <c r="A199" s="13">
        <v>45188</v>
      </c>
      <c r="B199" s="19">
        <v>42</v>
      </c>
      <c r="C199" s="9">
        <v>20</v>
      </c>
    </row>
    <row r="200" spans="1:3" ht="12.75">
      <c r="A200" s="13">
        <v>45189</v>
      </c>
      <c r="B200" s="19">
        <v>36</v>
      </c>
      <c r="C200" s="9">
        <v>20</v>
      </c>
    </row>
    <row r="201" spans="1:3" ht="12.75">
      <c r="A201" s="13">
        <v>45190</v>
      </c>
      <c r="B201" s="19">
        <v>10</v>
      </c>
      <c r="C201" s="9">
        <v>9</v>
      </c>
    </row>
    <row r="202" spans="1:3" ht="12.75">
      <c r="A202" s="13">
        <v>45191</v>
      </c>
      <c r="B202" s="19">
        <v>3</v>
      </c>
      <c r="C202" s="9">
        <v>2</v>
      </c>
    </row>
    <row r="203" spans="1:3" ht="12.75">
      <c r="A203" s="13">
        <v>45194</v>
      </c>
      <c r="B203" s="19">
        <v>55</v>
      </c>
      <c r="C203" s="9">
        <v>6</v>
      </c>
    </row>
    <row r="204" spans="1:3" ht="12.75">
      <c r="A204" s="13">
        <v>45195</v>
      </c>
      <c r="B204" s="19">
        <v>7</v>
      </c>
      <c r="C204" s="9">
        <v>4</v>
      </c>
    </row>
    <row r="205" spans="1:3" ht="12.75">
      <c r="A205" s="13">
        <v>45196</v>
      </c>
      <c r="B205" s="19">
        <v>3</v>
      </c>
      <c r="C205" s="9">
        <v>3</v>
      </c>
    </row>
    <row r="206" spans="1:3" ht="12.75">
      <c r="A206" s="13">
        <v>45197</v>
      </c>
      <c r="B206" s="19">
        <v>35</v>
      </c>
      <c r="C206" s="9">
        <v>17</v>
      </c>
    </row>
    <row r="207" spans="1:3" ht="12.75">
      <c r="A207" s="13">
        <v>45198</v>
      </c>
      <c r="B207" s="19">
        <v>4</v>
      </c>
      <c r="C207" s="9">
        <v>4</v>
      </c>
    </row>
    <row r="208" spans="1:3" ht="12.75">
      <c r="A208" s="13">
        <v>45201</v>
      </c>
      <c r="B208" s="19">
        <v>11</v>
      </c>
      <c r="C208" s="9">
        <v>8</v>
      </c>
    </row>
    <row r="209" spans="1:3" ht="12.75">
      <c r="A209" s="13">
        <v>45202</v>
      </c>
      <c r="B209" s="19">
        <v>6</v>
      </c>
      <c r="C209" s="9">
        <v>6</v>
      </c>
    </row>
    <row r="210" spans="1:3" ht="12.75">
      <c r="A210" s="13">
        <v>45203</v>
      </c>
      <c r="B210" s="19">
        <v>4</v>
      </c>
      <c r="C210" s="9">
        <v>4</v>
      </c>
    </row>
    <row r="211" spans="1:3" ht="12.75">
      <c r="A211" s="13">
        <v>45204</v>
      </c>
      <c r="B211" s="19">
        <v>13</v>
      </c>
      <c r="C211" s="9">
        <v>8</v>
      </c>
    </row>
    <row r="212" spans="1:3" ht="12.75">
      <c r="A212" s="13">
        <v>45205</v>
      </c>
      <c r="B212" s="19">
        <v>28</v>
      </c>
      <c r="C212" s="9">
        <v>8</v>
      </c>
    </row>
    <row r="213" spans="1:3" ht="12.75">
      <c r="A213" s="13">
        <v>45208</v>
      </c>
      <c r="B213" s="19">
        <v>8</v>
      </c>
      <c r="C213" s="9">
        <v>8</v>
      </c>
    </row>
    <row r="214" spans="1:3" ht="12.75">
      <c r="A214" s="13">
        <v>45209</v>
      </c>
      <c r="B214" s="19">
        <v>23</v>
      </c>
      <c r="C214" s="9">
        <v>4</v>
      </c>
    </row>
    <row r="215" spans="1:3" ht="12.75">
      <c r="A215" s="13">
        <v>45210</v>
      </c>
      <c r="B215" s="19">
        <v>8</v>
      </c>
      <c r="C215" s="9">
        <v>7</v>
      </c>
    </row>
    <row r="216" spans="1:3" ht="12.75">
      <c r="A216" s="13">
        <v>45211</v>
      </c>
      <c r="B216" s="19">
        <v>14</v>
      </c>
      <c r="C216" s="9">
        <v>14</v>
      </c>
    </row>
    <row r="217" spans="1:3" ht="12.75">
      <c r="A217" s="13">
        <v>45212</v>
      </c>
      <c r="B217" s="19">
        <v>6</v>
      </c>
      <c r="C217" s="9">
        <v>5</v>
      </c>
    </row>
    <row r="218" spans="1:3" ht="12.75">
      <c r="A218" s="13">
        <v>45215</v>
      </c>
      <c r="B218" s="19">
        <v>6</v>
      </c>
      <c r="C218" s="9">
        <v>5</v>
      </c>
    </row>
    <row r="219" spans="1:3" ht="12.75">
      <c r="A219" s="13">
        <v>45216</v>
      </c>
      <c r="B219" s="19">
        <v>3</v>
      </c>
      <c r="C219" s="9">
        <v>2</v>
      </c>
    </row>
    <row r="220" spans="1:3" ht="12.75">
      <c r="A220" s="13">
        <v>45217</v>
      </c>
      <c r="B220" s="19">
        <v>6</v>
      </c>
      <c r="C220" s="9">
        <v>4</v>
      </c>
    </row>
    <row r="221" spans="1:3" ht="12.75">
      <c r="A221" s="13">
        <v>45219</v>
      </c>
      <c r="B221" s="19">
        <v>0</v>
      </c>
      <c r="C221" s="9">
        <v>0</v>
      </c>
    </row>
    <row r="222" spans="1:3" ht="12.75">
      <c r="A222" s="13">
        <v>45222</v>
      </c>
      <c r="B222" s="19">
        <v>0</v>
      </c>
      <c r="C222" s="9">
        <v>0</v>
      </c>
    </row>
  </sheetData>
  <conditionalFormatting sqref="G3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1:C61"/>
  <sheetViews>
    <sheetView tabSelected="1" workbookViewId="0" topLeftCell="A1">
      <selection activeCell="M98" sqref="M98"/>
    </sheetView>
  </sheetViews>
  <sheetFormatPr defaultColWidth="11.421875" defaultRowHeight="12.75"/>
  <sheetData>
    <row r="61" spans="1:3" ht="12.75">
      <c r="A61" s="105" t="s">
        <v>34</v>
      </c>
      <c r="B61" s="33">
        <f>'MR Daily'!AG12</f>
        <v>44801</v>
      </c>
      <c r="C61" s="33">
        <f>'MR Daily'!AG13</f>
        <v>47635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Gouget</dc:creator>
  <cp:keywords/>
  <dc:description/>
  <cp:lastModifiedBy>Francois Gouget</cp:lastModifiedBy>
  <dcterms:created xsi:type="dcterms:W3CDTF">2022-11-28T18:00:01Z</dcterms:created>
  <dcterms:modified xsi:type="dcterms:W3CDTF">2023-10-19T19:34:20Z</dcterms:modified>
  <cp:category/>
  <cp:version/>
  <cp:contentType/>
  <cp:contentStatus/>
</cp:coreProperties>
</file>